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<sst xmlns="http://schemas.openxmlformats.org/spreadsheetml/2006/main" count="974" uniqueCount="897">
  <si>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</si>
  <si>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</si>
  <si>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</si>
  <si>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</si>
  <si>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</si>
  <si>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</si>
  <si>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</si>
  <si>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</si>
  <si>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</si>
  <si>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</si>
  <si>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</si>
  <si>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</si>
  <si>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</si>
  <si>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</si>
  <si>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</si>
  <si>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</si>
  <si>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</si>
  <si>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</si>
  <si>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</si>
  <si>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</si>
  <si>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</si>
  <si>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</si>
  <si>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</si>
  <si>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</si>
  <si>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</si>
  <si>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</si>
  <si>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</si>
  <si>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</si>
  <si>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</si>
  <si>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</si>
  <si>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</si>
  <si>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</si>
  <si>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</si>
  <si>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</si>
  <si>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</si>
  <si>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</si>
  <si>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</si>
  <si>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</si>
  <si>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</si>
  <si>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</si>
  <si>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</si>
  <si>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</si>
  <si>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</si>
  <si>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</si>
  <si>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</si>
  <si>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</si>
  <si>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</si>
  <si>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</si>
  <si>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</si>
  <si>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</si>
  <si>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</si>
  <si>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</si>
  <si>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</si>
  <si>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</si>
  <si>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</si>
  <si>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</si>
  <si>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</si>
  <si>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</si>
  <si>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</si>
  <si>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</si>
  <si>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</si>
  <si>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</si>
  <si>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</si>
  <si>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</si>
  <si>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</si>
  <si>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</si>
  <si>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</si>
  <si>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</si>
  <si>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</si>
  <si>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</si>
  <si>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</si>
  <si>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</si>
  <si>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</si>
  <si>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</si>
  <si>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</si>
  <si>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</si>
  <si>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</si>
  <si>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</si>
  <si>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</si>
  <si>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</si>
  <si>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</si>
  <si>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</si>
  <si>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</si>
  <si>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</si>
  <si>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</si>
  <si>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</si>
  <si>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</si>
  <si>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</si>
  <si>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</si>
  <si>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</si>
  <si>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</si>
  <si>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</si>
  <si>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</si>
  <si>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</si>
  <si>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</si>
  <si>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</si>
  <si>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</si>
  <si>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</si>
  <si>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</si>
  <si>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</si>
  <si>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</si>
  <si>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</si>
  <si>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</si>
  <si>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</si>
  <si>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</si>
  <si>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</si>
  <si>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</si>
  <si>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</si>
  <si>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</si>
  <si>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</si>
  <si>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</si>
  <si>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</si>
  <si>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</si>
  <si>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</si>
  <si>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</si>
  <si>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</si>
  <si>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</si>
  <si>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</si>
  <si>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</si>
  <si>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</si>
  <si>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</si>
  <si>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</si>
  <si>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</si>
  <si>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</si>
  <si>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</si>
  <si>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</si>
  <si>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</si>
  <si>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</si>
  <si>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</si>
  <si>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</si>
  <si>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</si>
  <si>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</si>
  <si>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</si>
  <si>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</si>
  <si>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</si>
  <si>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</si>
  <si>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</si>
  <si>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</si>
  <si>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</si>
  <si>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</si>
  <si>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</si>
  <si>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</si>
  <si>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</si>
  <si>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</si>
  <si>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</si>
  <si>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</si>
  <si>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</si>
  <si>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</si>
  <si>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</si>
  <si>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</si>
  <si>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</si>
  <si>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</si>
  <si>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</si>
  <si>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</si>
  <si>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</si>
  <si>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</si>
  <si>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</si>
  <si>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</si>
  <si>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</si>
  <si>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</si>
  <si>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</si>
  <si>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</si>
  <si>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</si>
  <si>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</si>
  <si>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</si>
  <si>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</si>
  <si>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</si>
  <si>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</si>
  <si>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</si>
  <si>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</si>
  <si>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</si>
  <si>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</si>
  <si>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</si>
  <si>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</si>
  <si>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</si>
  <si>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</si>
  <si>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</si>
  <si>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</si>
  <si>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</si>
  <si>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</si>
  <si>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</si>
  <si>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</si>
  <si>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</si>
  <si>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</si>
  <si>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</si>
  <si>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</si>
  <si>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</si>
  <si>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</si>
  <si>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</si>
  <si>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</si>
  <si>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</si>
  <si>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</si>
  <si>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</si>
  <si>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</si>
  <si>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</si>
  <si>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</si>
  <si>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</si>
  <si>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</si>
  <si>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</si>
  <si>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</si>
  <si>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</si>
  <si>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</si>
  <si>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</si>
  <si>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</si>
  <si>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</si>
  <si>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</si>
  <si>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</si>
  <si>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</si>
  <si>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</si>
  <si>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</si>
  <si>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</si>
  <si>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</si>
  <si>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</si>
  <si>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</si>
  <si>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</si>
  <si>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</si>
  <si>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</si>
  <si>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</si>
  <si>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</si>
  <si>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</si>
  <si>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</si>
  <si>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</si>
  <si>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</si>
  <si>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</si>
  <si>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</si>
  <si>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</si>
  <si>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</si>
  <si>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</si>
  <si>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</si>
  <si>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</si>
  <si>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</si>
  <si>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</si>
  <si>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</si>
  <si>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</si>
  <si>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</si>
  <si>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</si>
  <si>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</si>
  <si>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</si>
  <si>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</si>
  <si>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</si>
  <si>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</si>
  <si>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</si>
  <si>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</si>
  <si>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</si>
  <si>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</si>
  <si>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</si>
  <si>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</si>
  <si>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</si>
  <si>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</si>
  <si>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</si>
  <si>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</si>
  <si>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</si>
  <si>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</si>
  <si>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</si>
  <si>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</si>
  <si>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</si>
  <si>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</si>
  <si>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</si>
  <si>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</si>
  <si>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</si>
  <si>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</si>
  <si>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</si>
  <si>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</si>
  <si>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</si>
  <si>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</si>
  <si>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</si>
  <si>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</si>
  <si>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</si>
  <si>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</si>
  <si>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</si>
  <si>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</si>
  <si>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</si>
  <si>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</si>
  <si>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</si>
  <si>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</si>
  <si>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</si>
  <si>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</si>
  <si>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</si>
  <si>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</si>
  <si>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</si>
  <si>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</si>
  <si>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</si>
  <si>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</si>
  <si>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</si>
  <si>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</si>
  <si>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</si>
  <si>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</si>
  <si>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</si>
  <si>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</si>
  <si>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</si>
  <si>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</si>
  <si>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</si>
  <si>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</si>
  <si>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</si>
  <si>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</si>
  <si>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</si>
  <si>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</si>
  <si>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</si>
  <si>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</si>
  <si>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</si>
  <si>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</si>
  <si>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</si>
  <si>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</si>
  <si>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</si>
  <si>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</si>
  <si>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</si>
  <si>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</si>
  <si>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</si>
  <si>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</si>
  <si>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</si>
  <si>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</si>
  <si>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</si>
  <si>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</si>
  <si>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</si>
  <si>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</si>
  <si>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</si>
  <si>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</si>
  <si>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</si>
  <si>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</si>
  <si>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</si>
  <si>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</si>
  <si>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</si>
  <si>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</si>
  <si>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</si>
  <si>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</si>
  <si>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</si>
  <si>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</si>
  <si>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</si>
  <si>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</si>
  <si>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</si>
  <si>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</si>
  <si>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</si>
  <si>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</si>
  <si>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</si>
  <si>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</si>
  <si>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</si>
  <si>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</si>
  <si>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</si>
  <si>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</si>
  <si>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</si>
  <si>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</si>
  <si>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</si>
  <si>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</si>
  <si>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</si>
  <si>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</si>
  <si>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</si>
  <si>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</si>
  <si>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</si>
  <si>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</si>
  <si>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</si>
  <si>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</si>
  <si>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</si>
  <si>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</si>
  <si>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</si>
  <si>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</si>
  <si>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</si>
  <si>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</si>
  <si>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</si>
  <si>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</si>
  <si>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</si>
  <si>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</si>
  <si>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</si>
  <si>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</si>
  <si>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</si>
  <si>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</si>
  <si>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</si>
  <si>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</si>
  <si>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</si>
  <si>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</si>
  <si>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</si>
  <si>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</si>
  <si>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</si>
  <si>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</si>
  <si>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</si>
  <si>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</si>
  <si>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</si>
  <si>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</si>
  <si>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</si>
  <si>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</si>
  <si>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</si>
  <si>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</si>
  <si>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</si>
  <si>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</si>
  <si>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</si>
  <si>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</si>
  <si>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</si>
  <si>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</si>
  <si>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</si>
  <si>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</si>
  <si>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</si>
  <si>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</si>
  <si>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</si>
  <si>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</si>
  <si>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</si>
  <si>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</si>
  <si>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</si>
  <si>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</si>
  <si>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</si>
  <si>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</si>
  <si>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</si>
  <si>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</si>
  <si>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</si>
  <si>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</si>
  <si>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</si>
  <si>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</si>
  <si>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</si>
  <si>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</si>
  <si>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</si>
  <si>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</si>
  <si>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</si>
  <si>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</si>
  <si>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</si>
  <si>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</si>
  <si>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</si>
  <si>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</si>
  <si>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</si>
  <si>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</si>
  <si>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</si>
  <si>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</si>
  <si>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</si>
  <si>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</si>
  <si>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</si>
  <si>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</si>
  <si>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</si>
  <si>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</si>
  <si>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</si>
  <si>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</si>
  <si>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</si>
  <si>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</si>
  <si>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</si>
  <si>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</si>
  <si>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</si>
  <si>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</si>
  <si>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</si>
  <si>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</si>
  <si>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</si>
  <si>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</si>
  <si>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</si>
  <si>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</si>
  <si>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</si>
  <si>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</si>
  <si>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</si>
  <si>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</si>
  <si>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</si>
  <si>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</si>
  <si>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</si>
  <si>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</si>
  <si>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</si>
  <si>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</si>
  <si>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</si>
  <si>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</si>
  <si>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</si>
  <si>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</si>
  <si>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</si>
  <si>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</si>
  <si>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</si>
  <si>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</si>
  <si>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</si>
  <si>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</si>
  <si>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</si>
  <si>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</si>
  <si>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</si>
  <si>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</si>
  <si>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</si>
  <si>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</si>
  <si>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</si>
  <si>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</si>
  <si>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</si>
  <si>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</si>
  <si>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</si>
  <si>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</si>
  <si>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</si>
  <si>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</si>
  <si>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</si>
  <si>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</si>
  <si>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</si>
  <si>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</si>
  <si>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</si>
  <si>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</si>
  <si>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</si>
  <si>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</si>
  <si>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</si>
  <si>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</si>
  <si>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</si>
  <si>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</si>
  <si>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</si>
  <si>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</si>
  <si>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</si>
  <si>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</si>
  <si>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</si>
  <si>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</si>
  <si>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</si>
  <si>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</si>
  <si>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</si>
  <si>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</si>
  <si>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</si>
  <si>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</si>
  <si>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</si>
  <si>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</si>
  <si>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</si>
  <si>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</si>
  <si>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</si>
  <si>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</si>
  <si>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</si>
  <si>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</si>
  <si>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</si>
  <si>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</si>
  <si>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</si>
  <si>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</si>
  <si>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</si>
  <si>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</si>
  <si>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</si>
  <si>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Izvještaj PR-RAS po svim izvorima financiranja</t>
  </si>
  <si>
    <t>GRAD</t>
  </si>
  <si>
    <t>OSNOVNA ŠKOLA ŽRNOVNICA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</si>
  <si>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</si>
  <si>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</si>
  <si>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</si>
  <si>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</si>
  <si>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</si>
  <si>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</si>
  <si>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</si>
  <si>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</si>
  <si>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</si>
  <si>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</si>
  <si>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</si>
  <si>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</si>
  <si>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</si>
  <si>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</si>
  <si>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</si>
  <si>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</si>
  <si>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</si>
  <si>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</si>
  <si>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</si>
  <si>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</si>
  <si>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</si>
  <si>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</si>
  <si>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</si>
  <si>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</si>
  <si>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</si>
  <si>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</si>
  <si>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</si>
  <si>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</si>
  <si>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</si>
  <si>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</si>
  <si>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</si>
  <si>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</si>
  <si>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</si>
  <si>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</si>
  <si>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</si>
  <si>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</si>
  <si>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</si>
  <si>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</si>
  <si>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</si>
  <si>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</si>
  <si>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</si>
  <si>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</si>
  <si>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</si>
  <si>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</si>
  <si>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</si>
  <si>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</si>
  <si>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</si>
  <si>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</si>
  <si>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</si>
  <si>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</si>
  <si>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</si>
  <si>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</si>
  <si>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</si>
  <si>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</si>
  <si>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</si>
  <si>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</si>
  <si>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</si>
  <si>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</si>
  <si>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</si>
  <si>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</si>
  <si>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</si>
  <si>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</si>
  <si>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</si>
  <si>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</si>
  <si>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</si>
  <si>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</si>
  <si>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</si>
  <si>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</si>
  <si>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</si>
  <si>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</si>
  <si>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</si>
  <si>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</si>
  <si>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</si>
  <si>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</si>
  <si>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</si>
  <si>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</si>
  <si>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</si>
  <si>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</si>
  <si>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</si>
  <si>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</si>
  <si>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</si>
  <si>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</si>
  <si>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</si>
  <si>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</si>
  <si>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</si>
  <si>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</si>
  <si>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</si>
  <si>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</si>
  <si>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</si>
  <si>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</si>
  <si>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</si>
  <si>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</si>
  <si>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</si>
  <si>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</si>
  <si>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</si>
  <si>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</si>
  <si>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</si>
  <si>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</si>
  <si>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</si>
  <si>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</si>
  <si>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</si>
  <si>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</si>
  <si>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</si>
  <si>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</si>
  <si>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</si>
  <si>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</si>
  <si>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</si>
  <si>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</si>
  <si>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</si>
  <si>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</si>
  <si>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</si>
  <si>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</si>
  <si>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</si>
  <si>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</si>
  <si>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</si>
  <si>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</si>
  <si>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</si>
  <si>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</si>
  <si>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</si>
  <si>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</si>
  <si>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</si>
  <si>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</si>
  <si>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</si>
  <si>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</si>
  <si>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</si>
  <si>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</si>
  <si>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</si>
  <si>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</si>
  <si>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</si>
  <si>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</si>
  <si>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</si>
  <si>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</si>
  <si>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</si>
  <si>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</si>
  <si>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</si>
  <si>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</si>
  <si>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</si>
  <si>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</si>
  <si>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</si>
  <si>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</si>
  <si>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</si>
  <si>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</si>
  <si>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</si>
  <si>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</si>
  <si>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</si>
  <si>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</si>
  <si>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</si>
  <si>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</si>
  <si>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</si>
  <si>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</si>
  <si>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</si>
  <si>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</si>
  <si>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</si>
  <si>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</si>
  <si>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</si>
  <si>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</si>
  <si>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</si>
  <si>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</si>
  <si>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</si>
  <si>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</si>
  <si>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</si>
  <si>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</si>
  <si>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</si>
  <si>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</si>
  <si>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</si>
  <si>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</si>
  <si>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</si>
  <si>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</si>
  <si>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</si>
  <si>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</si>
  <si>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</si>
  <si>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</si>
  <si>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</si>
  <si>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</si>
  <si>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</si>
  <si>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</si>
  <si>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</si>
  <si>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</si>
  <si>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</si>
  <si>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</si>
  <si>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</si>
  <si>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</si>
  <si>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</si>
  <si>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</si>
  <si>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</si>
  <si>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</si>
  <si>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</si>
  <si>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</si>
  <si>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</si>
  <si>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</si>
  <si>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</si>
  <si>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</si>
  <si>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</si>
  <si>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</si>
  <si>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</si>
  <si>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</si>
  <si>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</si>
  <si>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</si>
  <si>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</si>
  <si>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</si>
  <si>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</si>
  <si>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</si>
  <si>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</si>
  <si>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</si>
  <si>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</si>
  <si>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</si>
  <si>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</si>
  <si>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</si>
  <si>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</si>
  <si>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</si>
  <si>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</si>
  <si>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</si>
  <si>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</si>
  <si>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</si>
  <si>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</si>
  <si>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</si>
  <si>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</si>
  <si>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</si>
  <si>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</si>
  <si>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</si>
  <si>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</si>
  <si>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</si>
  <si>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</si>
  <si>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RAVNATELJICA:</t>
  </si>
  <si>
    <t>Matija Šitum,prof</t>
  </si>
  <si>
    <t xml:space="preserve">                         RAČUNOVOĐA:</t>
  </si>
  <si>
    <t xml:space="preserve">                        Marija Đonlić</t>
  </si>
  <si>
    <t>MP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</si>
  <si>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</si>
  <si>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</si>
  <si>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</si>
  <si>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</si>
  <si>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</si>
  <si>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</si>
  <si>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</si>
  <si>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</si>
  <si>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</si>
  <si>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</si>
  <si>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</si>
  <si>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</si>
  <si>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</si>
  <si>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</si>
  <si>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</si>
  <si>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</si>
  <si>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</si>
  <si>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</si>
  <si>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</si>
  <si>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</si>
  <si>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</si>
  <si>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</si>
  <si>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</si>
  <si>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</si>
  <si>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</si>
  <si>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</si>
  <si>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</si>
  <si>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</si>
  <si>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</si>
  <si>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</si>
  <si>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</si>
  <si>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</si>
  <si>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</si>
  <si>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</si>
  <si>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</si>
  <si>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</si>
  <si>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</si>
  <si>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</si>
  <si>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</si>
  <si>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</si>
  <si>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</si>
  <si>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</si>
  <si>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</si>
  <si>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</si>
  <si>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</si>
  <si>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</si>
  <si>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</si>
  <si>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</si>
  <si>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</si>
  <si>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</si>
  <si>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</si>
  <si>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</si>
  <si>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</si>
  <si>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</si>
  <si>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</si>
  <si>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</si>
  <si>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</si>
  <si>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</si>
  <si>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</si>
  <si>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</si>
  <si>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</si>
  <si>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</si>
  <si>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</si>
  <si>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</si>
  <si>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</si>
  <si>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</si>
  <si>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</si>
  <si>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</si>
  <si>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</si>
  <si>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</si>
  <si>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</si>
  <si>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</si>
  <si>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</si>
  <si>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</si>
  <si>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</si>
  <si>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</si>
  <si>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</si>
  <si>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</si>
  <si>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</si>
  <si>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</si>
  <si>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</si>
  <si>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</si>
  <si>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</si>
  <si>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</si>
  <si>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</si>
  <si>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</si>
  <si>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</si>
  <si>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</si>
  <si>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</si>
  <si>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</si>
  <si>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</si>
  <si>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</si>
  <si>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</si>
  <si>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</si>
  <si>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</si>
  <si>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</si>
  <si>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</si>
  <si>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</si>
  <si>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</si>
  <si>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</si>
  <si>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</si>
  <si>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</si>
  <si>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</si>
  <si>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</si>
  <si>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</si>
  <si>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</si>
  <si>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</si>
  <si>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</si>
  <si>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</si>
  <si>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</si>
  <si>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</si>
  <si>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</si>
  <si>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</si>
  <si>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</si>
  <si>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</si>
  <si>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</si>
  <si>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</si>
  <si>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</si>
  <si>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</si>
  <si>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</si>
  <si>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</si>
  <si>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</si>
  <si>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</si>
  <si>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</si>
  <si>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</si>
  <si>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</si>
  <si>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</si>
  <si>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</si>
  <si>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</si>
  <si>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</si>
  <si>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</si>
  <si>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</si>
  <si>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</si>
  <si>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</si>
  <si>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</si>
  <si>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</si>
  <si>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</si>
  <si>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</si>
  <si>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</si>
  <si>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</si>
  <si>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</si>
  <si>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</si>
  <si>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</si>
  <si>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</si>
  <si>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</si>
  <si>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</si>
  <si>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</si>
  <si>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</si>
  <si>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</si>
  <si>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</si>
  <si>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</si>
  <si>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</si>
  <si>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 xml:space="preserve">    OD 1.01.2013  DO 31.12.2014.g.</t>
  </si>
  <si>
    <t>U Žrnovnici:31.01.2015.g.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</si>
</sst>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2" xfId="64" applyFont="1" applyBorder="1" applyAlignment="1" applyProtection="1">
      <alignment horizontal="center" vertical="center"/>
      <protection locked="0"/>
    </xf>
    <xf numFmtId="43" fontId="11" fillId="0" borderId="24" xfId="64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9"/>
  <sheetViews>
    <sheetView tabSelected="1" zoomScale="140" zoomScaleNormal="140" zoomScalePageLayoutView="0" workbookViewId="0" topLeftCell="A2">
      <selection activeCell="B917" sqref="B917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508</v>
      </c>
      <c r="C2" s="112" t="s">
        <v>514</v>
      </c>
      <c r="D2" s="112"/>
      <c r="E2" s="112"/>
      <c r="F2" s="112"/>
      <c r="G2" s="112"/>
      <c r="H2" s="112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08" t="s">
        <v>512</v>
      </c>
      <c r="B4" s="108"/>
      <c r="C4" s="108"/>
      <c r="D4" s="108"/>
      <c r="E4" s="108"/>
      <c r="F4" s="108"/>
      <c r="G4" s="108"/>
      <c r="H4" s="108"/>
    </row>
    <row r="5" spans="1:8" ht="16.5" customHeight="1">
      <c r="A5" s="109" t="s">
        <v>895</v>
      </c>
      <c r="B5" s="109"/>
      <c r="C5" s="109"/>
      <c r="D5" s="109"/>
      <c r="E5" s="109"/>
      <c r="F5" s="109"/>
      <c r="G5" s="109"/>
      <c r="H5" s="109"/>
    </row>
    <row r="6" spans="5:8" ht="12" customHeight="1">
      <c r="E6" s="36"/>
      <c r="F6" s="36"/>
      <c r="G6" s="110" t="s">
        <v>476</v>
      </c>
      <c r="H6" s="111"/>
    </row>
    <row r="7" spans="1:8" ht="21.75" customHeight="1">
      <c r="A7" s="116" t="s">
        <v>477</v>
      </c>
      <c r="B7" s="118" t="s">
        <v>478</v>
      </c>
      <c r="C7" s="116" t="s">
        <v>479</v>
      </c>
      <c r="D7" s="113" t="s">
        <v>474</v>
      </c>
      <c r="E7" s="114"/>
      <c r="F7" s="114"/>
      <c r="G7" s="114"/>
      <c r="H7" s="115"/>
    </row>
    <row r="8" spans="1:8" s="40" customFormat="1" ht="33.75" customHeight="1">
      <c r="A8" s="117"/>
      <c r="B8" s="119"/>
      <c r="C8" s="117"/>
      <c r="D8" s="37" t="s">
        <v>509</v>
      </c>
      <c r="E8" s="37" t="s">
        <v>513</v>
      </c>
      <c r="F8" s="38" t="s">
        <v>510</v>
      </c>
      <c r="G8" s="37" t="s">
        <v>511</v>
      </c>
      <c r="H8" s="39" t="s">
        <v>475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00" t="s">
        <v>588</v>
      </c>
      <c r="B10" s="103"/>
      <c r="C10" s="103"/>
      <c r="D10" s="103"/>
      <c r="E10" s="103"/>
      <c r="F10" s="103"/>
      <c r="G10" s="103"/>
      <c r="H10" s="103"/>
    </row>
    <row r="11" spans="1:8" s="50" customFormat="1" ht="18">
      <c r="A11" s="46">
        <v>6</v>
      </c>
      <c r="B11" s="46" t="s">
        <v>589</v>
      </c>
      <c r="C11" s="47">
        <v>1</v>
      </c>
      <c r="D11" s="11">
        <f>D12+D49+D57+D77+D100+D117+D124+D129</f>
        <v>4785755</v>
      </c>
      <c r="E11" s="11">
        <f>E12+E49+E57+E77+E100+E117+E124+E129</f>
        <v>565934</v>
      </c>
      <c r="F11" s="12">
        <f>F12+F49+F57+F77+F100+F117+F124+F129</f>
        <v>47094</v>
      </c>
      <c r="G11" s="12">
        <f>G12+G49+G57+G77+G100+G117+G124+G129</f>
        <v>57640</v>
      </c>
      <c r="H11" s="12">
        <f>H12+H49+H57+H77+H100+H117+H124+H129</f>
        <v>5456423</v>
      </c>
    </row>
    <row r="12" spans="1:8" s="55" customFormat="1" ht="14.25" customHeight="1">
      <c r="A12" s="51">
        <v>61</v>
      </c>
      <c r="B12" s="52" t="s">
        <v>590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591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480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592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481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482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483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484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485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593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594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486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487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488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489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490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595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491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492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493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596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597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598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494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495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599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600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496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601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602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603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497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498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604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499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500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501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605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606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607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608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609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610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611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612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613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614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502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503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615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504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505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616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617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618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506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507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619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620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621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622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623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624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625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626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627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37</v>
      </c>
      <c r="G77" s="13">
        <f>G78+G86+G92</f>
        <v>0</v>
      </c>
      <c r="H77" s="13">
        <f>H78+H86+H92</f>
        <v>37</v>
      </c>
    </row>
    <row r="78" spans="1:8" s="55" customFormat="1" ht="12.75" customHeight="1">
      <c r="A78" s="56">
        <v>641</v>
      </c>
      <c r="B78" s="57" t="s">
        <v>628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37</v>
      </c>
      <c r="G78" s="15">
        <f>SUM(G79:G85)</f>
        <v>0</v>
      </c>
      <c r="H78" s="15">
        <f>SUM(H79:H85)</f>
        <v>37</v>
      </c>
    </row>
    <row r="79" spans="1:8" s="55" customFormat="1" ht="12.75" customHeight="1">
      <c r="A79" s="61">
        <v>6412</v>
      </c>
      <c r="B79" s="61" t="s">
        <v>515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516</v>
      </c>
      <c r="C80" s="62">
        <v>70</v>
      </c>
      <c r="D80" s="63">
        <v>0</v>
      </c>
      <c r="E80" s="63">
        <v>0</v>
      </c>
      <c r="F80" s="64">
        <v>37</v>
      </c>
      <c r="G80" s="64">
        <v>0</v>
      </c>
      <c r="H80" s="22">
        <f t="shared" si="1"/>
        <v>37</v>
      </c>
    </row>
    <row r="81" spans="1:8" s="55" customFormat="1" ht="12" customHeight="1">
      <c r="A81" s="61">
        <v>6414</v>
      </c>
      <c r="B81" s="61" t="s">
        <v>517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629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518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630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519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631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520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521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632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523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522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633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634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635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636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637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638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639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640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641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40222</v>
      </c>
      <c r="G100" s="13">
        <f>G101+G106+G113</f>
        <v>45561</v>
      </c>
      <c r="H100" s="13">
        <f>H101+H106+H113</f>
        <v>85783</v>
      </c>
    </row>
    <row r="101" spans="1:8" s="55" customFormat="1" ht="12" customHeight="1">
      <c r="A101" s="56">
        <v>651</v>
      </c>
      <c r="B101" s="57" t="s">
        <v>642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524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525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643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644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645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40222</v>
      </c>
      <c r="G106" s="15">
        <f>SUM(G107:G112)</f>
        <v>45561</v>
      </c>
      <c r="H106" s="15">
        <f>SUM(H107:H112)</f>
        <v>85783</v>
      </c>
    </row>
    <row r="107" spans="1:8" s="55" customFormat="1" ht="12" customHeight="1">
      <c r="A107" s="61">
        <v>6521</v>
      </c>
      <c r="B107" s="61" t="s">
        <v>526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646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527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528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529</v>
      </c>
      <c r="C111" s="62">
        <v>101</v>
      </c>
      <c r="D111" s="63">
        <v>0</v>
      </c>
      <c r="E111" s="63">
        <v>0</v>
      </c>
      <c r="F111" s="64">
        <v>40222</v>
      </c>
      <c r="G111" s="64">
        <v>45561</v>
      </c>
      <c r="H111" s="22">
        <f t="shared" si="2"/>
        <v>85783</v>
      </c>
    </row>
    <row r="112" spans="1:8" s="55" customFormat="1" ht="12" customHeight="1">
      <c r="A112" s="61">
        <v>6527</v>
      </c>
      <c r="B112" s="61" t="s">
        <v>647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648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649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650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651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652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6835</v>
      </c>
      <c r="G117" s="13">
        <f>G118+G121</f>
        <v>0</v>
      </c>
      <c r="H117" s="13">
        <f>H118+H121</f>
        <v>6835</v>
      </c>
    </row>
    <row r="118" spans="1:8" s="65" customFormat="1" ht="18">
      <c r="A118" s="56">
        <v>661</v>
      </c>
      <c r="B118" s="57" t="s">
        <v>653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654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655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656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6835</v>
      </c>
      <c r="G121" s="15">
        <f>G122+G123</f>
        <v>0</v>
      </c>
      <c r="H121" s="15">
        <f>H122+H123</f>
        <v>6835</v>
      </c>
    </row>
    <row r="122" spans="1:8" s="65" customFormat="1" ht="15.75" customHeight="1">
      <c r="A122" s="61">
        <v>6631</v>
      </c>
      <c r="B122" s="61" t="s">
        <v>532</v>
      </c>
      <c r="C122" s="62">
        <v>112</v>
      </c>
      <c r="D122" s="63">
        <v>0</v>
      </c>
      <c r="E122" s="63">
        <v>0</v>
      </c>
      <c r="F122" s="64">
        <v>6835</v>
      </c>
      <c r="G122" s="64">
        <v>0</v>
      </c>
      <c r="H122" s="22">
        <f>SUM(D122:G122)</f>
        <v>6835</v>
      </c>
    </row>
    <row r="123" spans="1:8" s="65" customFormat="1" ht="12.75">
      <c r="A123" s="61">
        <v>6632</v>
      </c>
      <c r="B123" s="61" t="s">
        <v>533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657</v>
      </c>
      <c r="C124" s="53">
        <v>114</v>
      </c>
      <c r="D124" s="13">
        <f>D125</f>
        <v>4785755</v>
      </c>
      <c r="E124" s="13">
        <f>E125</f>
        <v>565934</v>
      </c>
      <c r="F124" s="13">
        <f>F125</f>
        <v>0</v>
      </c>
      <c r="G124" s="13">
        <f>G125</f>
        <v>12079</v>
      </c>
      <c r="H124" s="13">
        <f>H125</f>
        <v>5363768</v>
      </c>
    </row>
    <row r="125" spans="1:8" s="55" customFormat="1" ht="18">
      <c r="A125" s="56">
        <v>671</v>
      </c>
      <c r="B125" s="57" t="s">
        <v>658</v>
      </c>
      <c r="C125" s="58">
        <v>115</v>
      </c>
      <c r="D125" s="14">
        <f>SUM(D126:D128)</f>
        <v>4785755</v>
      </c>
      <c r="E125" s="14">
        <f>SUM(E126:E128)</f>
        <v>565934</v>
      </c>
      <c r="F125" s="15">
        <f>SUM(F126:F128)</f>
        <v>0</v>
      </c>
      <c r="G125" s="15">
        <f>SUM(G126:G128)</f>
        <v>12079</v>
      </c>
      <c r="H125" s="15">
        <f>SUM(H126:H128)</f>
        <v>5363768</v>
      </c>
    </row>
    <row r="126" spans="1:8" s="55" customFormat="1" ht="12" customHeight="1">
      <c r="A126" s="61">
        <v>6711</v>
      </c>
      <c r="B126" s="61" t="s">
        <v>534</v>
      </c>
      <c r="C126" s="62">
        <v>116</v>
      </c>
      <c r="D126" s="63">
        <v>4785755</v>
      </c>
      <c r="E126" s="63">
        <v>563121</v>
      </c>
      <c r="F126" s="64">
        <v>0</v>
      </c>
      <c r="G126" s="64">
        <v>12079</v>
      </c>
      <c r="H126" s="22">
        <f>SUM(D126:G126)</f>
        <v>5360955</v>
      </c>
    </row>
    <row r="127" spans="1:8" s="55" customFormat="1" ht="12" customHeight="1">
      <c r="A127" s="61">
        <v>6712</v>
      </c>
      <c r="B127" s="61" t="s">
        <v>659</v>
      </c>
      <c r="C127" s="62">
        <v>117</v>
      </c>
      <c r="D127" s="63">
        <v>0</v>
      </c>
      <c r="E127" s="63">
        <v>2813</v>
      </c>
      <c r="F127" s="64">
        <v>0</v>
      </c>
      <c r="G127" s="64">
        <v>0</v>
      </c>
      <c r="H127" s="22">
        <f>SUM(D127:G127)</f>
        <v>2813</v>
      </c>
    </row>
    <row r="128" spans="1:8" s="55" customFormat="1" ht="12" customHeight="1">
      <c r="A128" s="61">
        <v>6713</v>
      </c>
      <c r="B128" s="61" t="s">
        <v>660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661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662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663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530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664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665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666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667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668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669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531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670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671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672</v>
      </c>
      <c r="C142" s="47">
        <v>132</v>
      </c>
      <c r="D142" s="11">
        <f>D143+D155+D188+D207+D215+D227+D234</f>
        <v>4785755</v>
      </c>
      <c r="E142" s="11">
        <f>E143+E155+E188+E207+E215+E227+E234</f>
        <v>563121</v>
      </c>
      <c r="F142" s="12">
        <f>F143+F155+F188+F207+F215+F227+F234</f>
        <v>47236</v>
      </c>
      <c r="G142" s="12">
        <f>G143+G155+G188+G207+G215+G227+G234</f>
        <v>57640</v>
      </c>
      <c r="H142" s="12">
        <f>H143+H155+H188+H207+H215+H227+H234</f>
        <v>5453752</v>
      </c>
    </row>
    <row r="143" spans="1:8" s="55" customFormat="1" ht="12" customHeight="1">
      <c r="A143" s="51">
        <v>31</v>
      </c>
      <c r="B143" s="52" t="s">
        <v>673</v>
      </c>
      <c r="C143" s="53">
        <v>133</v>
      </c>
      <c r="D143" s="13">
        <f>D144+D149+D151</f>
        <v>4640329</v>
      </c>
      <c r="E143" s="13">
        <f>E144+E149+E151</f>
        <v>3075</v>
      </c>
      <c r="F143" s="13">
        <f>F144+F149+F151</f>
        <v>0</v>
      </c>
      <c r="G143" s="13">
        <f>G144+G149+G151</f>
        <v>3075</v>
      </c>
      <c r="H143" s="13">
        <f>H144+H149+H151</f>
        <v>4646479</v>
      </c>
    </row>
    <row r="144" spans="1:8" s="55" customFormat="1" ht="12" customHeight="1">
      <c r="A144" s="56">
        <v>311</v>
      </c>
      <c r="B144" s="57" t="s">
        <v>674</v>
      </c>
      <c r="C144" s="58">
        <v>134</v>
      </c>
      <c r="D144" s="14">
        <f>SUM(D145:D148)</f>
        <v>3923958</v>
      </c>
      <c r="E144" s="14">
        <f>SUM(E145:E148)</f>
        <v>3075</v>
      </c>
      <c r="F144" s="15">
        <f>SUM(F145:F148)</f>
        <v>0</v>
      </c>
      <c r="G144" s="15">
        <f>SUM(G145:G148)</f>
        <v>3075</v>
      </c>
      <c r="H144" s="15">
        <f>SUM(H145:H148)</f>
        <v>3930108</v>
      </c>
    </row>
    <row r="145" spans="1:8" s="55" customFormat="1" ht="12" customHeight="1">
      <c r="A145" s="61">
        <v>3111</v>
      </c>
      <c r="B145" s="61" t="s">
        <v>535</v>
      </c>
      <c r="C145" s="62">
        <v>135</v>
      </c>
      <c r="D145" s="63">
        <v>3923958</v>
      </c>
      <c r="E145" s="63">
        <v>3075</v>
      </c>
      <c r="F145" s="64">
        <v>0</v>
      </c>
      <c r="G145" s="64">
        <v>3075</v>
      </c>
      <c r="H145" s="22">
        <f>SUM(D145:G145)</f>
        <v>3930108</v>
      </c>
    </row>
    <row r="146" spans="1:8" s="55" customFormat="1" ht="12" customHeight="1">
      <c r="A146" s="61">
        <v>3112</v>
      </c>
      <c r="B146" s="61" t="s">
        <v>536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537</v>
      </c>
      <c r="C147" s="62">
        <v>137</v>
      </c>
      <c r="D147" s="63">
        <v>0</v>
      </c>
      <c r="E147" s="63">
        <v>0</v>
      </c>
      <c r="F147" s="64">
        <v>0</v>
      </c>
      <c r="G147" s="64">
        <v>0</v>
      </c>
      <c r="H147" s="22">
        <f>SUM(D147:G147)</f>
        <v>0</v>
      </c>
    </row>
    <row r="148" spans="1:8" s="55" customFormat="1" ht="12" customHeight="1">
      <c r="A148" s="61">
        <v>3114</v>
      </c>
      <c r="B148" s="61" t="s">
        <v>538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675</v>
      </c>
      <c r="C149" s="58">
        <v>139</v>
      </c>
      <c r="D149" s="14">
        <f>D150</f>
        <v>65697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65697</v>
      </c>
    </row>
    <row r="150" spans="1:8" s="55" customFormat="1" ht="12" customHeight="1">
      <c r="A150" s="61">
        <v>3121</v>
      </c>
      <c r="B150" s="61" t="s">
        <v>539</v>
      </c>
      <c r="C150" s="62">
        <v>140</v>
      </c>
      <c r="D150" s="63">
        <v>65697</v>
      </c>
      <c r="E150" s="63">
        <v>0</v>
      </c>
      <c r="F150" s="64">
        <v>0</v>
      </c>
      <c r="G150" s="64">
        <v>0</v>
      </c>
      <c r="H150" s="22">
        <f>SUM(D150:G150)</f>
        <v>65697</v>
      </c>
    </row>
    <row r="151" spans="1:8" s="55" customFormat="1" ht="12" customHeight="1">
      <c r="A151" s="56">
        <v>313</v>
      </c>
      <c r="B151" s="57" t="s">
        <v>676</v>
      </c>
      <c r="C151" s="58">
        <v>141</v>
      </c>
      <c r="D151" s="14">
        <f>SUM(D152:D154)</f>
        <v>650674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650674</v>
      </c>
    </row>
    <row r="152" spans="1:8" s="55" customFormat="1" ht="12" customHeight="1">
      <c r="A152" s="61">
        <v>3131</v>
      </c>
      <c r="B152" s="61" t="s">
        <v>677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678</v>
      </c>
      <c r="C153" s="62">
        <v>143</v>
      </c>
      <c r="D153" s="63">
        <v>582009</v>
      </c>
      <c r="E153" s="63">
        <v>0</v>
      </c>
      <c r="F153" s="64">
        <v>0</v>
      </c>
      <c r="G153" s="64">
        <v>0</v>
      </c>
      <c r="H153" s="22">
        <f>SUM(D153:G153)</f>
        <v>582009</v>
      </c>
    </row>
    <row r="154" spans="1:8" s="55" customFormat="1" ht="12" customHeight="1">
      <c r="A154" s="61">
        <v>3133</v>
      </c>
      <c r="B154" s="61" t="s">
        <v>612</v>
      </c>
      <c r="C154" s="62">
        <v>144</v>
      </c>
      <c r="D154" s="63">
        <v>68665</v>
      </c>
      <c r="E154" s="63">
        <v>0</v>
      </c>
      <c r="F154" s="64">
        <v>0</v>
      </c>
      <c r="G154" s="64">
        <v>0</v>
      </c>
      <c r="H154" s="22">
        <f>SUM(D154:G154)</f>
        <v>68665</v>
      </c>
    </row>
    <row r="155" spans="1:8" s="55" customFormat="1" ht="12" customHeight="1">
      <c r="A155" s="51">
        <v>32</v>
      </c>
      <c r="B155" s="52" t="s">
        <v>679</v>
      </c>
      <c r="C155" s="53">
        <v>145</v>
      </c>
      <c r="D155" s="13">
        <f>D156+D161+D169+D179+D181</f>
        <v>145426</v>
      </c>
      <c r="E155" s="13">
        <f>E156+E161+E169+E179+E181</f>
        <v>557579</v>
      </c>
      <c r="F155" s="13">
        <f>F156+F161+F169+F179+F181</f>
        <v>47236</v>
      </c>
      <c r="G155" s="13">
        <f>G156+G161+G169+G179+G181</f>
        <v>54565</v>
      </c>
      <c r="H155" s="13">
        <f>H156+H161+H169+H179+H181</f>
        <v>804806</v>
      </c>
    </row>
    <row r="156" spans="1:8" s="55" customFormat="1" ht="12" customHeight="1">
      <c r="A156" s="56">
        <v>321</v>
      </c>
      <c r="B156" s="57" t="s">
        <v>680</v>
      </c>
      <c r="C156" s="58">
        <v>146</v>
      </c>
      <c r="D156" s="14">
        <f>SUM(D157:D160)</f>
        <v>137426</v>
      </c>
      <c r="E156" s="14">
        <f>SUM(E157:E160)</f>
        <v>37206</v>
      </c>
      <c r="F156" s="15">
        <f>SUM(F157:F160)</f>
        <v>1469</v>
      </c>
      <c r="G156" s="15">
        <f>SUM(G157:G160)</f>
        <v>1838</v>
      </c>
      <c r="H156" s="15">
        <f>SUM(H157:H160)</f>
        <v>177939</v>
      </c>
    </row>
    <row r="157" spans="1:8" s="55" customFormat="1" ht="12" customHeight="1">
      <c r="A157" s="61">
        <v>3211</v>
      </c>
      <c r="B157" s="61" t="s">
        <v>540</v>
      </c>
      <c r="C157" s="62">
        <v>147</v>
      </c>
      <c r="D157" s="63">
        <v>0</v>
      </c>
      <c r="E157" s="63">
        <v>32045</v>
      </c>
      <c r="F157" s="64">
        <v>1469</v>
      </c>
      <c r="G157" s="64">
        <v>1838</v>
      </c>
      <c r="H157" s="22">
        <f>SUM(D157:G157)</f>
        <v>35352</v>
      </c>
    </row>
    <row r="158" spans="1:8" s="55" customFormat="1" ht="12" customHeight="1">
      <c r="A158" s="61">
        <v>3212</v>
      </c>
      <c r="B158" s="61" t="s">
        <v>541</v>
      </c>
      <c r="C158" s="62">
        <v>148</v>
      </c>
      <c r="D158" s="63">
        <v>137426</v>
      </c>
      <c r="E158" s="63">
        <v>0</v>
      </c>
      <c r="F158" s="64">
        <v>0</v>
      </c>
      <c r="G158" s="64">
        <v>0</v>
      </c>
      <c r="H158" s="22">
        <f>SUM(D158:G158)</f>
        <v>137426</v>
      </c>
    </row>
    <row r="159" spans="1:8" s="55" customFormat="1" ht="12" customHeight="1">
      <c r="A159" s="61">
        <v>3213</v>
      </c>
      <c r="B159" s="61" t="s">
        <v>542</v>
      </c>
      <c r="C159" s="62">
        <v>149</v>
      </c>
      <c r="D159" s="63">
        <v>0</v>
      </c>
      <c r="E159" s="63">
        <v>3935</v>
      </c>
      <c r="F159" s="64">
        <v>0</v>
      </c>
      <c r="G159" s="64">
        <v>0</v>
      </c>
      <c r="H159" s="22">
        <f>SUM(D159:G159)</f>
        <v>3935</v>
      </c>
    </row>
    <row r="160" spans="1:8" s="55" customFormat="1" ht="12" customHeight="1">
      <c r="A160" s="61">
        <v>3214</v>
      </c>
      <c r="B160" s="61" t="s">
        <v>681</v>
      </c>
      <c r="C160" s="62">
        <v>150</v>
      </c>
      <c r="D160" s="63">
        <v>0</v>
      </c>
      <c r="E160" s="63">
        <v>1226</v>
      </c>
      <c r="F160" s="64">
        <v>0</v>
      </c>
      <c r="G160" s="64">
        <v>0</v>
      </c>
      <c r="H160" s="22">
        <f>SUM(D160:G160)</f>
        <v>1226</v>
      </c>
    </row>
    <row r="161" spans="1:8" s="55" customFormat="1" ht="12" customHeight="1">
      <c r="A161" s="56">
        <v>322</v>
      </c>
      <c r="B161" s="57" t="s">
        <v>682</v>
      </c>
      <c r="C161" s="58">
        <v>151</v>
      </c>
      <c r="D161" s="14">
        <f>SUM(D162:D168)</f>
        <v>0</v>
      </c>
      <c r="E161" s="14">
        <f>SUM(E162:E168)</f>
        <v>336818</v>
      </c>
      <c r="F161" s="15">
        <f>SUM(F162:F168)</f>
        <v>42476</v>
      </c>
      <c r="G161" s="15">
        <f>SUM(G162:G168)</f>
        <v>11530</v>
      </c>
      <c r="H161" s="15">
        <f>SUM(H162:H168)</f>
        <v>390824</v>
      </c>
    </row>
    <row r="162" spans="1:8" s="55" customFormat="1" ht="12" customHeight="1">
      <c r="A162" s="61">
        <v>3221</v>
      </c>
      <c r="B162" s="61" t="s">
        <v>543</v>
      </c>
      <c r="C162" s="62">
        <v>152</v>
      </c>
      <c r="D162" s="63">
        <v>0</v>
      </c>
      <c r="E162" s="63">
        <v>64685</v>
      </c>
      <c r="F162" s="64">
        <v>588</v>
      </c>
      <c r="G162" s="64">
        <v>0</v>
      </c>
      <c r="H162" s="22">
        <f aca="true" t="shared" si="4" ref="H162:H168">SUM(D162:G162)</f>
        <v>65273</v>
      </c>
    </row>
    <row r="163" spans="1:8" s="65" customFormat="1" ht="12" customHeight="1">
      <c r="A163" s="61">
        <v>3222</v>
      </c>
      <c r="B163" s="61" t="s">
        <v>544</v>
      </c>
      <c r="C163" s="62">
        <v>153</v>
      </c>
      <c r="D163" s="63">
        <v>0</v>
      </c>
      <c r="E163" s="63">
        <v>0</v>
      </c>
      <c r="F163" s="64">
        <v>0</v>
      </c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545</v>
      </c>
      <c r="C164" s="62">
        <v>154</v>
      </c>
      <c r="D164" s="63">
        <v>0</v>
      </c>
      <c r="E164" s="63">
        <v>220102</v>
      </c>
      <c r="F164" s="64">
        <v>0</v>
      </c>
      <c r="G164" s="64">
        <v>0</v>
      </c>
      <c r="H164" s="22">
        <f t="shared" si="4"/>
        <v>220102</v>
      </c>
    </row>
    <row r="165" spans="1:8" s="55" customFormat="1" ht="12" customHeight="1">
      <c r="A165" s="61">
        <v>3224</v>
      </c>
      <c r="B165" s="61" t="s">
        <v>683</v>
      </c>
      <c r="C165" s="62">
        <v>155</v>
      </c>
      <c r="D165" s="63">
        <v>0</v>
      </c>
      <c r="E165" s="63">
        <v>20435</v>
      </c>
      <c r="F165" s="64">
        <v>3890</v>
      </c>
      <c r="G165" s="64">
        <v>0</v>
      </c>
      <c r="H165" s="22">
        <f t="shared" si="4"/>
        <v>24325</v>
      </c>
    </row>
    <row r="166" spans="1:8" s="55" customFormat="1" ht="12" customHeight="1">
      <c r="A166" s="61">
        <v>3225</v>
      </c>
      <c r="B166" s="61" t="s">
        <v>546</v>
      </c>
      <c r="C166" s="62">
        <v>156</v>
      </c>
      <c r="D166" s="63">
        <v>0</v>
      </c>
      <c r="E166" s="63">
        <v>28008</v>
      </c>
      <c r="F166" s="64">
        <v>37998</v>
      </c>
      <c r="G166" s="64">
        <v>11530</v>
      </c>
      <c r="H166" s="22">
        <f t="shared" si="4"/>
        <v>77536</v>
      </c>
    </row>
    <row r="167" spans="1:8" s="55" customFormat="1" ht="12" customHeight="1">
      <c r="A167" s="61">
        <v>3226</v>
      </c>
      <c r="B167" s="61" t="s">
        <v>547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684</v>
      </c>
      <c r="C168" s="62">
        <v>158</v>
      </c>
      <c r="D168" s="63">
        <v>0</v>
      </c>
      <c r="E168" s="63">
        <v>3588</v>
      </c>
      <c r="F168" s="64">
        <v>0</v>
      </c>
      <c r="G168" s="64">
        <v>0</v>
      </c>
      <c r="H168" s="22">
        <f t="shared" si="4"/>
        <v>3588</v>
      </c>
    </row>
    <row r="169" spans="1:8" s="55" customFormat="1" ht="12" customHeight="1">
      <c r="A169" s="56">
        <v>323</v>
      </c>
      <c r="B169" s="57" t="s">
        <v>685</v>
      </c>
      <c r="C169" s="58">
        <v>159</v>
      </c>
      <c r="D169" s="14">
        <f>SUM(D170:D178)</f>
        <v>8000</v>
      </c>
      <c r="E169" s="14">
        <f>SUM(E170:E178)</f>
        <v>173857</v>
      </c>
      <c r="F169" s="15">
        <f>SUM(F170:F178)</f>
        <v>1793</v>
      </c>
      <c r="G169" s="15">
        <f>SUM(G170:G178)</f>
        <v>0</v>
      </c>
      <c r="H169" s="15">
        <f>SUM(H170:H178)</f>
        <v>183650</v>
      </c>
    </row>
    <row r="170" spans="1:8" s="55" customFormat="1" ht="12.75">
      <c r="A170" s="61">
        <v>3231</v>
      </c>
      <c r="B170" s="61" t="s">
        <v>548</v>
      </c>
      <c r="C170" s="62">
        <v>160</v>
      </c>
      <c r="D170" s="63">
        <v>8000</v>
      </c>
      <c r="E170" s="63">
        <v>37146</v>
      </c>
      <c r="F170" s="64">
        <v>0</v>
      </c>
      <c r="G170" s="64">
        <v>0</v>
      </c>
      <c r="H170" s="22">
        <f aca="true" t="shared" si="5" ref="H170:H187">SUM(D170:G170)</f>
        <v>45146</v>
      </c>
    </row>
    <row r="171" spans="1:8" s="55" customFormat="1" ht="12.75">
      <c r="A171" s="61">
        <v>3232</v>
      </c>
      <c r="B171" s="61" t="s">
        <v>549</v>
      </c>
      <c r="C171" s="62">
        <v>161</v>
      </c>
      <c r="D171" s="63">
        <v>0</v>
      </c>
      <c r="E171" s="63">
        <v>41197</v>
      </c>
      <c r="F171" s="64">
        <v>1750</v>
      </c>
      <c r="G171" s="64">
        <v>0</v>
      </c>
      <c r="H171" s="22">
        <f t="shared" si="5"/>
        <v>42947</v>
      </c>
    </row>
    <row r="172" spans="1:8" s="55" customFormat="1" ht="12.75">
      <c r="A172" s="61">
        <v>3233</v>
      </c>
      <c r="B172" s="61" t="s">
        <v>550</v>
      </c>
      <c r="C172" s="62">
        <v>162</v>
      </c>
      <c r="D172" s="63">
        <v>0</v>
      </c>
      <c r="E172" s="63">
        <v>0</v>
      </c>
      <c r="F172" s="64">
        <v>0</v>
      </c>
      <c r="G172" s="64">
        <v>0</v>
      </c>
      <c r="H172" s="22">
        <f t="shared" si="5"/>
        <v>0</v>
      </c>
    </row>
    <row r="173" spans="1:8" s="55" customFormat="1" ht="12" customHeight="1">
      <c r="A173" s="61">
        <v>3234</v>
      </c>
      <c r="B173" s="61" t="s">
        <v>551</v>
      </c>
      <c r="C173" s="62">
        <v>163</v>
      </c>
      <c r="D173" s="63">
        <v>0</v>
      </c>
      <c r="E173" s="63">
        <v>16092</v>
      </c>
      <c r="F173" s="64">
        <v>0</v>
      </c>
      <c r="G173" s="64">
        <v>0</v>
      </c>
      <c r="H173" s="22">
        <f t="shared" si="5"/>
        <v>16092</v>
      </c>
    </row>
    <row r="174" spans="1:8" s="55" customFormat="1" ht="12" customHeight="1">
      <c r="A174" s="61">
        <v>3235</v>
      </c>
      <c r="B174" s="61" t="s">
        <v>552</v>
      </c>
      <c r="C174" s="62">
        <v>164</v>
      </c>
      <c r="D174" s="63">
        <v>0</v>
      </c>
      <c r="E174" s="63">
        <v>0</v>
      </c>
      <c r="F174" s="64">
        <v>0</v>
      </c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553</v>
      </c>
      <c r="C175" s="62">
        <v>165</v>
      </c>
      <c r="D175" s="63">
        <v>0</v>
      </c>
      <c r="E175" s="63">
        <v>12836</v>
      </c>
      <c r="F175" s="64">
        <v>0</v>
      </c>
      <c r="G175" s="64">
        <v>0</v>
      </c>
      <c r="H175" s="22">
        <f t="shared" si="5"/>
        <v>12836</v>
      </c>
    </row>
    <row r="176" spans="1:8" s="55" customFormat="1" ht="12" customHeight="1">
      <c r="A176" s="61">
        <v>3237</v>
      </c>
      <c r="B176" s="61" t="s">
        <v>554</v>
      </c>
      <c r="C176" s="62">
        <v>166</v>
      </c>
      <c r="D176" s="63">
        <v>0</v>
      </c>
      <c r="E176" s="63">
        <v>35946</v>
      </c>
      <c r="F176" s="64">
        <v>0</v>
      </c>
      <c r="G176" s="64">
        <v>0</v>
      </c>
      <c r="H176" s="22">
        <f t="shared" si="5"/>
        <v>35946</v>
      </c>
    </row>
    <row r="177" spans="1:8" s="55" customFormat="1" ht="12" customHeight="1">
      <c r="A177" s="61">
        <v>3238</v>
      </c>
      <c r="B177" s="61" t="s">
        <v>555</v>
      </c>
      <c r="C177" s="62">
        <v>167</v>
      </c>
      <c r="D177" s="63">
        <v>0</v>
      </c>
      <c r="E177" s="63">
        <v>11762</v>
      </c>
      <c r="F177" s="64">
        <v>0</v>
      </c>
      <c r="G177" s="64">
        <v>0</v>
      </c>
      <c r="H177" s="22">
        <f t="shared" si="5"/>
        <v>11762</v>
      </c>
    </row>
    <row r="178" spans="1:8" s="55" customFormat="1" ht="12" customHeight="1">
      <c r="A178" s="61">
        <v>3239</v>
      </c>
      <c r="B178" s="61" t="s">
        <v>556</v>
      </c>
      <c r="C178" s="62">
        <v>168</v>
      </c>
      <c r="D178" s="63">
        <v>0</v>
      </c>
      <c r="E178" s="63">
        <v>18878</v>
      </c>
      <c r="F178" s="64">
        <v>43</v>
      </c>
      <c r="G178" s="64">
        <v>0</v>
      </c>
      <c r="H178" s="22">
        <f t="shared" si="5"/>
        <v>18921</v>
      </c>
    </row>
    <row r="179" spans="1:8" ht="12.75" customHeight="1">
      <c r="A179" s="56">
        <v>324</v>
      </c>
      <c r="B179" s="57" t="s">
        <v>686</v>
      </c>
      <c r="C179" s="58">
        <v>169</v>
      </c>
      <c r="D179" s="14">
        <f>D180</f>
        <v>0</v>
      </c>
      <c r="E179" s="14">
        <f>E180</f>
        <v>0</v>
      </c>
      <c r="F179" s="15">
        <f>F180</f>
        <v>860</v>
      </c>
      <c r="G179" s="15">
        <f>G180</f>
        <v>40816</v>
      </c>
      <c r="H179" s="15">
        <f>H180</f>
        <v>41676</v>
      </c>
    </row>
    <row r="180" spans="1:8" s="65" customFormat="1" ht="12" customHeight="1">
      <c r="A180" s="61">
        <v>3241</v>
      </c>
      <c r="B180" s="61" t="s">
        <v>687</v>
      </c>
      <c r="C180" s="62">
        <v>170</v>
      </c>
      <c r="D180" s="63">
        <v>0</v>
      </c>
      <c r="E180" s="63">
        <v>0</v>
      </c>
      <c r="F180" s="64">
        <v>860</v>
      </c>
      <c r="G180" s="64">
        <v>40816</v>
      </c>
      <c r="H180" s="22">
        <f t="shared" si="5"/>
        <v>41676</v>
      </c>
    </row>
    <row r="181" spans="1:8" s="55" customFormat="1" ht="12" customHeight="1">
      <c r="A181" s="56">
        <v>329</v>
      </c>
      <c r="B181" s="57" t="s">
        <v>688</v>
      </c>
      <c r="C181" s="58">
        <v>171</v>
      </c>
      <c r="D181" s="14">
        <f>SUM(D182:D187)</f>
        <v>0</v>
      </c>
      <c r="E181" s="14">
        <f>SUM(E182:E187)</f>
        <v>9698</v>
      </c>
      <c r="F181" s="15">
        <f>SUM(F182:F187)</f>
        <v>638</v>
      </c>
      <c r="G181" s="15">
        <f>SUM(G182:G187)</f>
        <v>381</v>
      </c>
      <c r="H181" s="15">
        <f>SUM(H182:H187)</f>
        <v>10717</v>
      </c>
    </row>
    <row r="182" spans="1:8" s="55" customFormat="1" ht="12" customHeight="1">
      <c r="A182" s="61">
        <v>3291</v>
      </c>
      <c r="B182" s="61" t="s">
        <v>557</v>
      </c>
      <c r="C182" s="62">
        <v>172</v>
      </c>
      <c r="D182" s="63">
        <v>0</v>
      </c>
      <c r="E182" s="63">
        <v>0</v>
      </c>
      <c r="F182" s="64">
        <v>0</v>
      </c>
      <c r="G182" s="64">
        <v>0</v>
      </c>
      <c r="H182" s="22">
        <f t="shared" si="5"/>
        <v>0</v>
      </c>
    </row>
    <row r="183" spans="1:8" s="55" customFormat="1" ht="12" customHeight="1">
      <c r="A183" s="61">
        <v>3292</v>
      </c>
      <c r="B183" s="61" t="s">
        <v>558</v>
      </c>
      <c r="C183" s="62">
        <v>173</v>
      </c>
      <c r="D183" s="63">
        <v>0</v>
      </c>
      <c r="E183" s="63">
        <v>0</v>
      </c>
      <c r="F183" s="64">
        <v>0</v>
      </c>
      <c r="G183" s="64">
        <v>0</v>
      </c>
      <c r="H183" s="22">
        <f t="shared" si="5"/>
        <v>0</v>
      </c>
    </row>
    <row r="184" spans="1:8" s="55" customFormat="1" ht="21.75" customHeight="1">
      <c r="A184" s="61">
        <v>3293</v>
      </c>
      <c r="B184" s="61" t="s">
        <v>559</v>
      </c>
      <c r="C184" s="62">
        <v>174</v>
      </c>
      <c r="D184" s="63">
        <v>0</v>
      </c>
      <c r="E184" s="63">
        <v>7698</v>
      </c>
      <c r="F184" s="64">
        <v>638</v>
      </c>
      <c r="G184" s="64">
        <v>381</v>
      </c>
      <c r="H184" s="22">
        <f t="shared" si="5"/>
        <v>8717</v>
      </c>
    </row>
    <row r="185" spans="1:8" s="55" customFormat="1" ht="12" customHeight="1">
      <c r="A185" s="61">
        <v>3294</v>
      </c>
      <c r="B185" s="61" t="s">
        <v>560</v>
      </c>
      <c r="C185" s="62">
        <v>175</v>
      </c>
      <c r="D185" s="63">
        <v>0</v>
      </c>
      <c r="E185" s="63">
        <v>1350</v>
      </c>
      <c r="F185" s="64">
        <v>0</v>
      </c>
      <c r="G185" s="64">
        <v>0</v>
      </c>
      <c r="H185" s="22">
        <f t="shared" si="5"/>
        <v>1350</v>
      </c>
    </row>
    <row r="186" spans="1:8" s="55" customFormat="1" ht="12" customHeight="1">
      <c r="A186" s="61">
        <v>3295</v>
      </c>
      <c r="B186" s="61" t="s">
        <v>689</v>
      </c>
      <c r="C186" s="62">
        <v>176</v>
      </c>
      <c r="D186" s="63">
        <v>0</v>
      </c>
      <c r="E186" s="63">
        <v>0</v>
      </c>
      <c r="F186" s="64">
        <v>0</v>
      </c>
      <c r="G186" s="64">
        <v>0</v>
      </c>
      <c r="H186" s="22">
        <f t="shared" si="5"/>
        <v>0</v>
      </c>
    </row>
    <row r="187" spans="1:8" s="55" customFormat="1" ht="12" customHeight="1">
      <c r="A187" s="61">
        <v>3299</v>
      </c>
      <c r="B187" s="61" t="s">
        <v>561</v>
      </c>
      <c r="C187" s="62">
        <v>177</v>
      </c>
      <c r="D187" s="63">
        <v>0</v>
      </c>
      <c r="E187" s="63">
        <v>650</v>
      </c>
      <c r="F187" s="64">
        <v>0</v>
      </c>
      <c r="G187" s="64">
        <v>0</v>
      </c>
      <c r="H187" s="22">
        <f t="shared" si="5"/>
        <v>650</v>
      </c>
    </row>
    <row r="188" spans="1:8" s="65" customFormat="1" ht="12" customHeight="1">
      <c r="A188" s="51">
        <v>34</v>
      </c>
      <c r="B188" s="52" t="s">
        <v>690</v>
      </c>
      <c r="C188" s="53">
        <v>178</v>
      </c>
      <c r="D188" s="13">
        <f>D189+D194+D202</f>
        <v>0</v>
      </c>
      <c r="E188" s="13">
        <f>E189+E194+E202</f>
        <v>2467</v>
      </c>
      <c r="F188" s="13">
        <f>F189+F194+F202</f>
        <v>0</v>
      </c>
      <c r="G188" s="13">
        <f>G189+G194+G202</f>
        <v>0</v>
      </c>
      <c r="H188" s="13">
        <f>H189+H194+H202</f>
        <v>2467</v>
      </c>
    </row>
    <row r="189" spans="1:8" s="55" customFormat="1" ht="12" customHeight="1">
      <c r="A189" s="56">
        <v>341</v>
      </c>
      <c r="B189" s="57" t="s">
        <v>691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562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563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564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565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692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693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694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695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696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697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698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460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699</v>
      </c>
      <c r="C202" s="58">
        <v>192</v>
      </c>
      <c r="D202" s="14">
        <f>SUM(D203:D206)</f>
        <v>0</v>
      </c>
      <c r="E202" s="14">
        <f>SUM(E203:E206)</f>
        <v>2467</v>
      </c>
      <c r="F202" s="15">
        <f>SUM(F203:F206)</f>
        <v>0</v>
      </c>
      <c r="G202" s="15">
        <f>SUM(G203:G206)</f>
        <v>0</v>
      </c>
      <c r="H202" s="15">
        <f>SUM(H203:H206)</f>
        <v>2467</v>
      </c>
    </row>
    <row r="203" spans="1:8" s="55" customFormat="1" ht="12" customHeight="1">
      <c r="A203" s="61">
        <v>3431</v>
      </c>
      <c r="B203" s="61" t="s">
        <v>566</v>
      </c>
      <c r="C203" s="62">
        <v>193</v>
      </c>
      <c r="D203" s="63">
        <v>0</v>
      </c>
      <c r="E203" s="63">
        <v>2467</v>
      </c>
      <c r="F203" s="64">
        <v>0</v>
      </c>
      <c r="G203" s="64">
        <v>0</v>
      </c>
      <c r="H203" s="22">
        <f>SUM(D203:G203)</f>
        <v>2467</v>
      </c>
    </row>
    <row r="204" spans="1:8" s="55" customFormat="1" ht="12" customHeight="1">
      <c r="A204" s="61">
        <v>3432</v>
      </c>
      <c r="B204" s="61" t="s">
        <v>700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567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568</v>
      </c>
      <c r="C206" s="62">
        <v>196</v>
      </c>
      <c r="D206" s="63">
        <v>0</v>
      </c>
      <c r="E206" s="63">
        <v>0</v>
      </c>
      <c r="F206" s="64">
        <v>0</v>
      </c>
      <c r="G206" s="64">
        <v>0</v>
      </c>
      <c r="H206" s="22">
        <f>SUM(D206:G206)</f>
        <v>0</v>
      </c>
    </row>
    <row r="207" spans="1:8" s="55" customFormat="1" ht="12" customHeight="1">
      <c r="A207" s="51">
        <v>35</v>
      </c>
      <c r="B207" s="52" t="s">
        <v>701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702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703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569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577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704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570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705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706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707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889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890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708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50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51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52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53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54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55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56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57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58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891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892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59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893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892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60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61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894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0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62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1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2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63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64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3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65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66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67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68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69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70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71</v>
      </c>
      <c r="B250" s="61" t="s">
        <v>4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71</v>
      </c>
      <c r="B251" s="61" t="s">
        <v>5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71</v>
      </c>
      <c r="B252" s="69" t="s">
        <v>72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71</v>
      </c>
      <c r="B253" s="69" t="s">
        <v>73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71</v>
      </c>
      <c r="B254" s="72" t="s">
        <v>74</v>
      </c>
      <c r="C254" s="73">
        <v>244</v>
      </c>
      <c r="D254" s="17">
        <f>D142-D252+D253</f>
        <v>4785755</v>
      </c>
      <c r="E254" s="18">
        <f>E142-E252+E253</f>
        <v>563121</v>
      </c>
      <c r="F254" s="18">
        <f>F142-F252+F253</f>
        <v>47236</v>
      </c>
      <c r="G254" s="18">
        <f>G142-G252+G253</f>
        <v>57640</v>
      </c>
      <c r="H254" s="18">
        <f>H142-H252+H253</f>
        <v>5453752</v>
      </c>
    </row>
    <row r="255" spans="1:8" s="55" customFormat="1" ht="12.75">
      <c r="A255" s="74" t="s">
        <v>71</v>
      </c>
      <c r="B255" s="75" t="s">
        <v>75</v>
      </c>
      <c r="C255" s="76">
        <v>245</v>
      </c>
      <c r="D255" s="19">
        <f>IF(D11&gt;=D254,D11-D254,0)</f>
        <v>0</v>
      </c>
      <c r="E255" s="19">
        <f>IF(E11&gt;=E254,E11-E254,0)</f>
        <v>2813</v>
      </c>
      <c r="F255" s="20">
        <f>IF(F11&gt;=F254,F11-F254,0)</f>
        <v>0</v>
      </c>
      <c r="G255" s="20">
        <f>IF(G11&gt;=G254,G11-G254,0)</f>
        <v>0</v>
      </c>
      <c r="H255" s="20">
        <f>IF(H11&gt;=H254,H11-H254,0)</f>
        <v>2671</v>
      </c>
    </row>
    <row r="256" spans="1:8" s="55" customFormat="1" ht="12.75">
      <c r="A256" s="74" t="s">
        <v>71</v>
      </c>
      <c r="B256" s="75" t="s">
        <v>76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142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</v>
      </c>
      <c r="C257" s="62">
        <v>247</v>
      </c>
      <c r="D257" s="63">
        <v>0</v>
      </c>
      <c r="E257" s="63">
        <v>0</v>
      </c>
      <c r="F257" s="64">
        <v>1716</v>
      </c>
      <c r="G257" s="64">
        <v>0</v>
      </c>
      <c r="H257" s="22">
        <f>SUM(D257:G257)</f>
        <v>1716</v>
      </c>
    </row>
    <row r="258" spans="1:8" s="55" customFormat="1" ht="12.75">
      <c r="A258" s="61">
        <v>92221</v>
      </c>
      <c r="B258" s="61" t="s">
        <v>7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8</v>
      </c>
      <c r="C259" s="53">
        <v>249</v>
      </c>
      <c r="D259" s="54">
        <v>0</v>
      </c>
      <c r="E259" s="54">
        <v>0</v>
      </c>
      <c r="F259" s="54">
        <v>4687</v>
      </c>
      <c r="G259" s="54">
        <v>0</v>
      </c>
      <c r="H259" s="54">
        <f>F259:H259</f>
        <v>0</v>
      </c>
    </row>
    <row r="260" spans="1:8" s="55" customFormat="1" ht="12" customHeight="1">
      <c r="A260" s="46">
        <v>9661</v>
      </c>
      <c r="B260" s="46" t="s">
        <v>77</v>
      </c>
      <c r="C260" s="47">
        <v>250</v>
      </c>
      <c r="D260" s="48">
        <v>0</v>
      </c>
      <c r="E260" s="48">
        <v>0</v>
      </c>
      <c r="F260" s="49">
        <v>4687</v>
      </c>
      <c r="G260" s="49">
        <v>0</v>
      </c>
      <c r="H260" s="49">
        <f>D260+E260+F260+G260</f>
        <v>4687</v>
      </c>
    </row>
    <row r="261" spans="1:8" s="55" customFormat="1" ht="12" customHeight="1">
      <c r="A261" s="104" t="s">
        <v>78</v>
      </c>
      <c r="B261" s="105"/>
      <c r="C261" s="105"/>
      <c r="D261" s="105"/>
      <c r="E261" s="105"/>
      <c r="F261" s="105"/>
      <c r="G261" s="105"/>
      <c r="H261" s="105">
        <f>SUM(D261,E261,F261,G261)</f>
        <v>0</v>
      </c>
    </row>
    <row r="262" spans="1:8" s="55" customFormat="1" ht="12.75">
      <c r="A262" s="46">
        <v>7</v>
      </c>
      <c r="B262" s="46" t="s">
        <v>79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8">
      <c r="A263" s="51">
        <v>71</v>
      </c>
      <c r="B263" s="52" t="s">
        <v>80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81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82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9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10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83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11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12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13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14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15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16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84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85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17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18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86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19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87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20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21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22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23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24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25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26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88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27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28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29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30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89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90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91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31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32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92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33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34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93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94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35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36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37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95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96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38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39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97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98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40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99</v>
      </c>
      <c r="C314" s="47">
        <v>303</v>
      </c>
      <c r="D314" s="11">
        <f>D315+D329+D363+D369+D372</f>
        <v>0</v>
      </c>
      <c r="E314" s="11">
        <f>E315+E329+E363+E369+E372</f>
        <v>2813</v>
      </c>
      <c r="F314" s="12">
        <f>F315+F329+F363+F369+F372</f>
        <v>0</v>
      </c>
      <c r="G314" s="12">
        <f>G315+G329+G363+G369+G372</f>
        <v>0</v>
      </c>
      <c r="H314" s="12">
        <f>H315+H329+H363+H369+H372</f>
        <v>2813</v>
      </c>
    </row>
    <row r="315" spans="1:8" s="55" customFormat="1" ht="18">
      <c r="A315" s="51">
        <v>41</v>
      </c>
      <c r="B315" s="52" t="s">
        <v>100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101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82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9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41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102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11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12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13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14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15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16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103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42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104</v>
      </c>
      <c r="C329" s="53">
        <v>318</v>
      </c>
      <c r="D329" s="13">
        <f>D330+D335+D343+D348+D353+D356+D361</f>
        <v>0</v>
      </c>
      <c r="E329" s="13">
        <f>E330+E335+E343+E348+E353+E356+E361</f>
        <v>2813</v>
      </c>
      <c r="F329" s="13">
        <f>F330+F335+F343+F348+F353+F356+F361</f>
        <v>0</v>
      </c>
      <c r="G329" s="13">
        <f>G330+G335+G343+G348+G353+G356+G361</f>
        <v>0</v>
      </c>
      <c r="H329" s="13">
        <f>H330+H335+H343+H348+H353+H356+H361</f>
        <v>2813</v>
      </c>
    </row>
    <row r="330" spans="1:8" s="55" customFormat="1" ht="12" customHeight="1">
      <c r="A330" s="56">
        <v>421</v>
      </c>
      <c r="B330" s="57" t="s">
        <v>105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17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18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86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19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106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0</v>
      </c>
      <c r="G335" s="15">
        <f>SUM(G336:G342)</f>
        <v>0</v>
      </c>
      <c r="H335" s="15">
        <f>SUM(H336:H342)</f>
        <v>0</v>
      </c>
    </row>
    <row r="336" spans="1:8" s="55" customFormat="1" ht="12" customHeight="1">
      <c r="A336" s="61">
        <v>4221</v>
      </c>
      <c r="B336" s="61" t="s">
        <v>20</v>
      </c>
      <c r="C336" s="62">
        <v>325</v>
      </c>
      <c r="D336" s="63">
        <v>0</v>
      </c>
      <c r="E336" s="63">
        <v>0</v>
      </c>
      <c r="F336" s="64">
        <v>0</v>
      </c>
      <c r="G336" s="64">
        <v>0</v>
      </c>
      <c r="H336" s="22">
        <f aca="true" t="shared" si="11" ref="H336:H342">SUM(D336:G336)</f>
        <v>0</v>
      </c>
    </row>
    <row r="337" spans="1:8" s="55" customFormat="1" ht="12" customHeight="1">
      <c r="A337" s="61">
        <v>4222</v>
      </c>
      <c r="B337" s="61" t="s">
        <v>43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22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23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24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25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26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107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27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28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29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30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108</v>
      </c>
      <c r="C348" s="58">
        <v>337</v>
      </c>
      <c r="D348" s="14">
        <f>SUM(D349:D352)</f>
        <v>0</v>
      </c>
      <c r="E348" s="14">
        <f>SUM(E349:E352)</f>
        <v>2813</v>
      </c>
      <c r="F348" s="15">
        <f>SUM(F349:F352)</f>
        <v>0</v>
      </c>
      <c r="G348" s="15">
        <f>SUM(G349:G352)</f>
        <v>0</v>
      </c>
      <c r="H348" s="15">
        <f>SUM(H349:H352)</f>
        <v>2813</v>
      </c>
    </row>
    <row r="349" spans="1:8" s="65" customFormat="1" ht="12.75">
      <c r="A349" s="61">
        <v>4241</v>
      </c>
      <c r="B349" s="61" t="s">
        <v>109</v>
      </c>
      <c r="C349" s="62">
        <v>338</v>
      </c>
      <c r="D349" s="63">
        <v>0</v>
      </c>
      <c r="E349" s="63">
        <v>2813</v>
      </c>
      <c r="F349" s="64">
        <v>0</v>
      </c>
      <c r="G349" s="64">
        <v>0</v>
      </c>
      <c r="H349" s="22">
        <f>SUM(D349:G349)</f>
        <v>2813</v>
      </c>
    </row>
    <row r="350" spans="1:8" s="55" customFormat="1" ht="12" customHeight="1">
      <c r="A350" s="61">
        <v>4242</v>
      </c>
      <c r="B350" s="61" t="s">
        <v>91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31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32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110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44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34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111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94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35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36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37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112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45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113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114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38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39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571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46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115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116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40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117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118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47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119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48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120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49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121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578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122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579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71</v>
      </c>
      <c r="B383" s="46" t="s">
        <v>123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71</v>
      </c>
      <c r="B384" s="46" t="s">
        <v>124</v>
      </c>
      <c r="C384" s="47">
        <v>373</v>
      </c>
      <c r="D384" s="11">
        <f>IF(D314&gt;=D262,D314-D262,0)</f>
        <v>0</v>
      </c>
      <c r="E384" s="11">
        <f>IF(E314&gt;=E262,E314-E262,0)</f>
        <v>2813</v>
      </c>
      <c r="F384" s="12">
        <f>IF(F314&gt;=F262,F314-F262,0)</f>
        <v>0</v>
      </c>
      <c r="G384" s="12">
        <f>IF(G314&gt;=G262,G314-G262,0)</f>
        <v>0</v>
      </c>
      <c r="H384" s="12">
        <f>IF(H314&gt;=H262,H314-H262,0)</f>
        <v>2813</v>
      </c>
    </row>
    <row r="385" spans="1:8" s="55" customFormat="1" ht="12" customHeight="1">
      <c r="A385" s="61">
        <v>92212</v>
      </c>
      <c r="B385" s="61" t="s">
        <v>580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581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582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f>D387+E387+F387+G387</f>
        <v>0</v>
      </c>
    </row>
    <row r="388" spans="1:8" s="55" customFormat="1" ht="12" customHeight="1">
      <c r="A388" s="46" t="s">
        <v>71</v>
      </c>
      <c r="B388" s="46" t="s">
        <v>125</v>
      </c>
      <c r="C388" s="47">
        <v>377</v>
      </c>
      <c r="D388" s="11">
        <f>D11+D262</f>
        <v>4785755</v>
      </c>
      <c r="E388" s="11">
        <f>E11+E262</f>
        <v>565934</v>
      </c>
      <c r="F388" s="12">
        <f>F11+F262</f>
        <v>47094</v>
      </c>
      <c r="G388" s="12">
        <f>G11+G262</f>
        <v>57640</v>
      </c>
      <c r="H388" s="12">
        <f>H11+H262</f>
        <v>5456423</v>
      </c>
    </row>
    <row r="389" spans="1:8" s="55" customFormat="1" ht="12.75">
      <c r="A389" s="46" t="s">
        <v>71</v>
      </c>
      <c r="B389" s="46" t="s">
        <v>126</v>
      </c>
      <c r="C389" s="47">
        <v>378</v>
      </c>
      <c r="D389" s="11">
        <f>D254+D314</f>
        <v>4785755</v>
      </c>
      <c r="E389" s="11">
        <f>E254+E314</f>
        <v>565934</v>
      </c>
      <c r="F389" s="12">
        <f>F254+F314</f>
        <v>47236</v>
      </c>
      <c r="G389" s="12">
        <f>G254+G314</f>
        <v>57640</v>
      </c>
      <c r="H389" s="12">
        <f>H254+H314</f>
        <v>5456565</v>
      </c>
    </row>
    <row r="390" spans="1:8" s="55" customFormat="1" ht="12.75">
      <c r="A390" s="46" t="s">
        <v>71</v>
      </c>
      <c r="B390" s="46" t="s">
        <v>127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0</v>
      </c>
      <c r="H390" s="12">
        <f>IF(H388&gt;=H389,H388-H389,0)</f>
        <v>0</v>
      </c>
    </row>
    <row r="391" spans="1:8" s="55" customFormat="1" ht="12.75">
      <c r="A391" s="46" t="s">
        <v>71</v>
      </c>
      <c r="B391" s="46" t="s">
        <v>128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142</v>
      </c>
      <c r="G391" s="12">
        <f>IF(G389&gt;=G388,G389-G388,0)</f>
        <v>0</v>
      </c>
      <c r="H391" s="12">
        <f>IF(H389&gt;=H388,H389-H388,0)</f>
        <v>142</v>
      </c>
    </row>
    <row r="392" spans="1:8" s="65" customFormat="1" ht="15" customHeight="1">
      <c r="A392" s="61" t="s">
        <v>129</v>
      </c>
      <c r="B392" s="61" t="s">
        <v>130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1716</v>
      </c>
      <c r="G392" s="22">
        <f>IF(G257-G258+G385-G386&gt;=0,G257-G258+G385-G386,0)</f>
        <v>0</v>
      </c>
      <c r="H392" s="22">
        <f>SUM(D392:G392)</f>
        <v>1716</v>
      </c>
    </row>
    <row r="393" spans="1:8" s="55" customFormat="1" ht="12" customHeight="1">
      <c r="A393" s="61" t="s">
        <v>129</v>
      </c>
      <c r="B393" s="61" t="s">
        <v>131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583</v>
      </c>
      <c r="B394" s="61" t="s">
        <v>132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4687</v>
      </c>
      <c r="G394" s="22">
        <f>G259+G387</f>
        <v>0</v>
      </c>
      <c r="H394" s="22">
        <f>SUM(D394:G394)</f>
        <v>4687</v>
      </c>
    </row>
    <row r="395" spans="1:8" s="55" customFormat="1" ht="12" customHeight="1">
      <c r="A395" s="104" t="s">
        <v>133</v>
      </c>
      <c r="B395" s="105"/>
      <c r="C395" s="105"/>
      <c r="D395" s="105"/>
      <c r="E395" s="105"/>
      <c r="F395" s="105"/>
      <c r="G395" s="105"/>
      <c r="H395" s="105">
        <f>SUM(D395,E395,F395,G395)</f>
        <v>0</v>
      </c>
    </row>
    <row r="396" spans="1:8" s="55" customFormat="1" ht="18">
      <c r="A396" s="46">
        <v>8</v>
      </c>
      <c r="B396" s="46" t="s">
        <v>134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135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136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584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137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138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139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140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585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254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141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142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143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144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145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146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147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148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149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150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151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152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153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154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155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156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157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158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159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160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161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162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163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164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165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166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167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168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169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170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171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255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256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172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257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258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173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259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260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174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175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176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177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178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179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261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180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181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182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183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262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263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184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185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264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186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187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188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576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189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190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191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192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265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193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194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195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196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197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198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199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200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201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202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203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204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205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206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207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208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209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210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211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212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213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214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215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216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217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218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219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220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221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222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223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272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224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225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226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266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227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228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229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230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267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268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573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231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232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233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234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269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572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235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236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237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238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239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240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241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242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243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244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245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246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247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248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249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250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251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252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253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276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277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270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278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279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255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256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280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257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258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281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271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272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282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283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176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177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178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284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261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574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285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286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287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273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263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288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289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274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290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291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292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293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294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295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296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297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275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298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299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300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301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302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303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304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575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305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306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307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308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309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310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311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312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313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314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315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316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317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318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418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419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319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420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421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320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422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423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71</v>
      </c>
      <c r="B606" s="75" t="s">
        <v>321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71</v>
      </c>
      <c r="B607" s="75" t="s">
        <v>322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424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425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71</v>
      </c>
      <c r="B610" s="81" t="s">
        <v>323</v>
      </c>
      <c r="C610" s="82">
        <v>598</v>
      </c>
      <c r="D610" s="23">
        <f>D388+D396</f>
        <v>4785755</v>
      </c>
      <c r="E610" s="23">
        <f>E388+E396</f>
        <v>565934</v>
      </c>
      <c r="F610" s="24">
        <f>F388+F396</f>
        <v>47094</v>
      </c>
      <c r="G610" s="24">
        <f>G388+G396</f>
        <v>57640</v>
      </c>
      <c r="H610" s="24">
        <f>H388+H396</f>
        <v>5456423</v>
      </c>
    </row>
    <row r="611" spans="1:8" s="67" customFormat="1" ht="12.75">
      <c r="A611" s="80" t="s">
        <v>71</v>
      </c>
      <c r="B611" s="81" t="s">
        <v>324</v>
      </c>
      <c r="C611" s="82">
        <v>599</v>
      </c>
      <c r="D611" s="23">
        <f>D389+D502</f>
        <v>4785755</v>
      </c>
      <c r="E611" s="23">
        <f>E389+E502</f>
        <v>565934</v>
      </c>
      <c r="F611" s="24">
        <f>F389+F502</f>
        <v>47236</v>
      </c>
      <c r="G611" s="24">
        <f>G389+G502</f>
        <v>57640</v>
      </c>
      <c r="H611" s="24">
        <f>H389+H502</f>
        <v>5456565</v>
      </c>
    </row>
    <row r="612" spans="1:8" s="67" customFormat="1" ht="12.75">
      <c r="A612" s="74" t="s">
        <v>71</v>
      </c>
      <c r="B612" s="75" t="s">
        <v>325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0</v>
      </c>
      <c r="H612" s="20">
        <f>IF(H610&gt;=H611,H610-H611,0)</f>
        <v>0</v>
      </c>
    </row>
    <row r="613" spans="1:8" s="67" customFormat="1" ht="12.75">
      <c r="A613" s="74" t="s">
        <v>71</v>
      </c>
      <c r="B613" s="75" t="s">
        <v>326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142</v>
      </c>
      <c r="G613" s="20">
        <f>IF(G611&gt;=G610,G611-G610,0)</f>
        <v>0</v>
      </c>
      <c r="H613" s="20">
        <f>IF(H611&gt;=H610,H611-H610,0)</f>
        <v>142</v>
      </c>
    </row>
    <row r="614" spans="1:8" s="67" customFormat="1" ht="22.5" customHeight="1">
      <c r="A614" s="83" t="s">
        <v>426</v>
      </c>
      <c r="B614" s="72" t="s">
        <v>327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1716</v>
      </c>
      <c r="G614" s="25">
        <f>IF(G392-G393+G608-G609&gt;=0,G392-G393+G608-G609,0)</f>
        <v>0</v>
      </c>
      <c r="H614" s="25">
        <f>IF(H392-H393+H608-H609&gt;=0,H392-H393+H608-H609,0)</f>
        <v>1716</v>
      </c>
    </row>
    <row r="615" spans="1:8" s="67" customFormat="1" ht="21.75" customHeight="1">
      <c r="A615" s="83" t="s">
        <v>427</v>
      </c>
      <c r="B615" s="72" t="s">
        <v>328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71</v>
      </c>
      <c r="B616" s="72" t="s">
        <v>329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1574</v>
      </c>
      <c r="G616" s="28">
        <f>IF(G612+G614-G613-G615&gt;=0,G612+G614-G613-G615,0)</f>
        <v>0</v>
      </c>
      <c r="H616" s="28">
        <f>IF(H612+H614-H613-H615&gt;=0,H612+H614-H613-H615,0)</f>
        <v>1574</v>
      </c>
    </row>
    <row r="617" spans="1:8" s="67" customFormat="1" ht="22.5" customHeight="1">
      <c r="A617" s="71" t="s">
        <v>71</v>
      </c>
      <c r="B617" s="72" t="s">
        <v>330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428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f>D618+E618+F618+G618</f>
        <v>0</v>
      </c>
    </row>
    <row r="619" spans="1:8" s="67" customFormat="1" ht="21" customHeight="1">
      <c r="A619" s="106" t="s">
        <v>331</v>
      </c>
      <c r="B619" s="101"/>
      <c r="C619" s="101"/>
      <c r="D619" s="101"/>
      <c r="E619" s="101"/>
      <c r="F619" s="107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332</v>
      </c>
      <c r="C620" s="53">
        <v>607</v>
      </c>
      <c r="D620" s="54">
        <v>0</v>
      </c>
      <c r="E620" s="54">
        <v>0</v>
      </c>
      <c r="F620" s="54">
        <v>19323</v>
      </c>
      <c r="G620" s="54">
        <v>0</v>
      </c>
      <c r="H620" s="54">
        <f>D620+E620+F620+G620</f>
        <v>19323</v>
      </c>
    </row>
    <row r="621" spans="1:8" s="67" customFormat="1" ht="22.5" customHeight="1">
      <c r="A621" s="61" t="s">
        <v>887</v>
      </c>
      <c r="B621" s="61" t="s">
        <v>429</v>
      </c>
      <c r="C621" s="62">
        <v>608</v>
      </c>
      <c r="D621" s="63">
        <v>1211831</v>
      </c>
      <c r="E621" s="63">
        <v>122156</v>
      </c>
      <c r="F621" s="64">
        <v>181410</v>
      </c>
      <c r="G621" s="64">
        <v>0</v>
      </c>
      <c r="H621" s="22">
        <f>SUM(D621:G621)</f>
        <v>1515397</v>
      </c>
    </row>
    <row r="622" spans="1:8" s="67" customFormat="1" ht="23.25" customHeight="1">
      <c r="A622" s="61" t="s">
        <v>888</v>
      </c>
      <c r="B622" s="61" t="s">
        <v>430</v>
      </c>
      <c r="C622" s="62">
        <v>609</v>
      </c>
      <c r="D622" s="63">
        <v>1211831</v>
      </c>
      <c r="E622" s="63">
        <v>122156</v>
      </c>
      <c r="F622" s="64">
        <v>130490</v>
      </c>
      <c r="G622" s="64">
        <v>0</v>
      </c>
      <c r="H622" s="22">
        <f>SUM(D622:G622)</f>
        <v>1464477</v>
      </c>
    </row>
    <row r="623" spans="1:8" s="67" customFormat="1" ht="12.75">
      <c r="A623" s="51">
        <v>11</v>
      </c>
      <c r="B623" s="52" t="s">
        <v>333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70243</v>
      </c>
      <c r="G623" s="13">
        <f>G620+G621-G622</f>
        <v>0</v>
      </c>
      <c r="H623" s="13">
        <f>H620+H621-H622</f>
        <v>70243</v>
      </c>
    </row>
    <row r="624" spans="1:8" s="67" customFormat="1" ht="18">
      <c r="A624" s="61" t="s">
        <v>71</v>
      </c>
      <c r="B624" s="61" t="s">
        <v>431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71</v>
      </c>
      <c r="B625" s="61" t="s">
        <v>334</v>
      </c>
      <c r="C625" s="62">
        <v>612</v>
      </c>
      <c r="D625" s="63">
        <v>56</v>
      </c>
      <c r="E625" s="63">
        <v>0</v>
      </c>
      <c r="F625" s="64">
        <v>0</v>
      </c>
      <c r="G625" s="64">
        <v>0</v>
      </c>
      <c r="H625" s="22">
        <f t="shared" si="21"/>
        <v>56</v>
      </c>
    </row>
    <row r="626" spans="1:8" s="67" customFormat="1" ht="15.75" customHeight="1">
      <c r="A626" s="61" t="s">
        <v>71</v>
      </c>
      <c r="B626" s="61" t="s">
        <v>432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71</v>
      </c>
      <c r="B627" s="61" t="s">
        <v>433</v>
      </c>
      <c r="C627" s="62">
        <v>614</v>
      </c>
      <c r="D627" s="63">
        <v>42</v>
      </c>
      <c r="E627" s="63">
        <v>0</v>
      </c>
      <c r="F627" s="64">
        <v>0</v>
      </c>
      <c r="G627" s="64">
        <v>0</v>
      </c>
      <c r="H627" s="22">
        <f t="shared" si="21"/>
        <v>42</v>
      </c>
    </row>
    <row r="628" spans="1:8" ht="12.75">
      <c r="A628" s="61" t="s">
        <v>335</v>
      </c>
      <c r="B628" s="61" t="s">
        <v>336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434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435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436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437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337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338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339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438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340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341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342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343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344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345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346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347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348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349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350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351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352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353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354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355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356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357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358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359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360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361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439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362</v>
      </c>
      <c r="C660" s="86">
        <v>647</v>
      </c>
      <c r="D660" s="30">
        <f>SUM(D620:D659)</f>
        <v>2423760</v>
      </c>
      <c r="E660" s="30">
        <f>SUM(E620:E659)</f>
        <v>244312</v>
      </c>
      <c r="F660" s="30">
        <f>SUM(F620:F659)</f>
        <v>401466</v>
      </c>
      <c r="G660" s="30">
        <f>SUM(G620:G659)</f>
        <v>0</v>
      </c>
      <c r="H660" s="30">
        <f>SUM(H620:H659)</f>
        <v>3069538</v>
      </c>
    </row>
    <row r="661" spans="1:8" ht="12.75">
      <c r="A661" s="61">
        <v>31</v>
      </c>
      <c r="B661" s="61" t="s">
        <v>440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441</v>
      </c>
      <c r="C662" s="62">
        <v>649</v>
      </c>
      <c r="D662" s="99">
        <v>4640328</v>
      </c>
      <c r="E662" s="63">
        <v>0</v>
      </c>
      <c r="F662" s="64">
        <v>0</v>
      </c>
      <c r="G662" s="64">
        <v>3075</v>
      </c>
      <c r="H662" s="22">
        <f t="shared" si="21"/>
        <v>4643403</v>
      </c>
    </row>
    <row r="663" spans="1:8" ht="12.75">
      <c r="A663" s="61" t="s">
        <v>363</v>
      </c>
      <c r="B663" s="61" t="s">
        <v>442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363</v>
      </c>
      <c r="B664" s="61" t="s">
        <v>443</v>
      </c>
      <c r="C664" s="62">
        <v>651</v>
      </c>
      <c r="D664" s="99">
        <v>3923957</v>
      </c>
      <c r="E664" s="63">
        <v>3075</v>
      </c>
      <c r="F664" s="64">
        <v>0</v>
      </c>
      <c r="G664" s="64">
        <v>3075</v>
      </c>
      <c r="H664" s="22">
        <f t="shared" si="21"/>
        <v>3930107</v>
      </c>
    </row>
    <row r="665" spans="1:8" ht="12.75">
      <c r="A665" s="61" t="s">
        <v>363</v>
      </c>
      <c r="B665" s="61" t="s">
        <v>444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363</v>
      </c>
      <c r="B666" s="61" t="s">
        <v>445</v>
      </c>
      <c r="C666" s="62">
        <v>653</v>
      </c>
      <c r="D666" s="99">
        <v>277603</v>
      </c>
      <c r="E666" s="63">
        <v>0</v>
      </c>
      <c r="F666" s="64">
        <v>0</v>
      </c>
      <c r="G666" s="64">
        <v>0</v>
      </c>
      <c r="H666" s="22">
        <f t="shared" si="21"/>
        <v>277603</v>
      </c>
    </row>
    <row r="667" spans="1:8" ht="12.75">
      <c r="A667" s="61">
        <v>31214</v>
      </c>
      <c r="B667" s="61" t="s">
        <v>446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.75">
      <c r="A668" s="61">
        <v>31215</v>
      </c>
      <c r="B668" s="61" t="s">
        <v>364</v>
      </c>
      <c r="C668" s="62">
        <v>655</v>
      </c>
      <c r="D668" s="63">
        <v>31282</v>
      </c>
      <c r="E668" s="63">
        <v>0</v>
      </c>
      <c r="F668" s="64">
        <v>0</v>
      </c>
      <c r="G668" s="64">
        <v>0</v>
      </c>
      <c r="H668" s="22">
        <f t="shared" si="21"/>
        <v>31282</v>
      </c>
    </row>
    <row r="669" spans="1:8" ht="12.75">
      <c r="A669" s="61">
        <v>32</v>
      </c>
      <c r="B669" s="61" t="s">
        <v>447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448</v>
      </c>
      <c r="C670" s="62">
        <v>657</v>
      </c>
      <c r="D670" s="63">
        <v>145426</v>
      </c>
      <c r="E670" s="63">
        <v>557579</v>
      </c>
      <c r="F670" s="64">
        <v>47236</v>
      </c>
      <c r="G670" s="64">
        <v>54565</v>
      </c>
      <c r="H670" s="22">
        <f t="shared" si="21"/>
        <v>804806</v>
      </c>
    </row>
    <row r="671" spans="1:8" ht="12.75">
      <c r="A671" s="61">
        <v>32121</v>
      </c>
      <c r="B671" s="61" t="s">
        <v>449</v>
      </c>
      <c r="C671" s="62">
        <v>658</v>
      </c>
      <c r="D671" s="63">
        <v>137426</v>
      </c>
      <c r="E671" s="63">
        <v>0</v>
      </c>
      <c r="F671" s="64">
        <v>0</v>
      </c>
      <c r="G671" s="64">
        <v>0</v>
      </c>
      <c r="H671" s="22">
        <f t="shared" si="21"/>
        <v>137426</v>
      </c>
    </row>
    <row r="672" spans="1:8" ht="12.75">
      <c r="A672" s="61" t="s">
        <v>365</v>
      </c>
      <c r="B672" s="61" t="s">
        <v>366</v>
      </c>
      <c r="C672" s="62">
        <v>659</v>
      </c>
      <c r="D672" s="63">
        <v>0</v>
      </c>
      <c r="E672" s="63">
        <v>12836</v>
      </c>
      <c r="F672" s="64">
        <v>0</v>
      </c>
      <c r="G672" s="64">
        <v>0</v>
      </c>
      <c r="H672" s="22">
        <f t="shared" si="21"/>
        <v>12836</v>
      </c>
    </row>
    <row r="673" spans="1:8" ht="12.75">
      <c r="A673" s="61" t="s">
        <v>367</v>
      </c>
      <c r="B673" s="61" t="s">
        <v>450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368</v>
      </c>
      <c r="B674" s="61" t="s">
        <v>451</v>
      </c>
      <c r="C674" s="62">
        <v>661</v>
      </c>
      <c r="D674" s="63">
        <v>0</v>
      </c>
      <c r="E674" s="63">
        <v>32946</v>
      </c>
      <c r="F674" s="64">
        <v>0</v>
      </c>
      <c r="G674" s="64">
        <v>0</v>
      </c>
      <c r="H674" s="22">
        <f t="shared" si="21"/>
        <v>32946</v>
      </c>
    </row>
    <row r="675" spans="1:8" ht="12.75">
      <c r="A675" s="61" t="s">
        <v>369</v>
      </c>
      <c r="B675" s="61" t="s">
        <v>370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371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372</v>
      </c>
      <c r="B677" s="61" t="s">
        <v>373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452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453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454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455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456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457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458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459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461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374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375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376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377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378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379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380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381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382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383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384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385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386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387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388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389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390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391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392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393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394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395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396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462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463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397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398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399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400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401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402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403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404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405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406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407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408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409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410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411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412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413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414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464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415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465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416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466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417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709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710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467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711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712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713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468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714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715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716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469</v>
      </c>
      <c r="C746" s="53">
        <v>733</v>
      </c>
      <c r="D746" s="54">
        <v>0</v>
      </c>
      <c r="E746" s="54">
        <v>2813</v>
      </c>
      <c r="F746" s="54">
        <v>0</v>
      </c>
      <c r="G746" s="54">
        <v>0</v>
      </c>
      <c r="H746" s="54">
        <f>D746+E746+F746+G746</f>
        <v>2813</v>
      </c>
    </row>
    <row r="747" spans="1:8" ht="12.75">
      <c r="A747" s="51">
        <v>42</v>
      </c>
      <c r="B747" s="52" t="s">
        <v>470</v>
      </c>
      <c r="C747" s="53">
        <v>734</v>
      </c>
      <c r="D747" s="54">
        <v>0</v>
      </c>
      <c r="E747" s="54">
        <v>0</v>
      </c>
      <c r="F747" s="54">
        <v>0</v>
      </c>
      <c r="G747" s="54">
        <v>0</v>
      </c>
      <c r="H747" s="54">
        <f>D747+E747+F747+G747</f>
        <v>0</v>
      </c>
    </row>
    <row r="748" spans="1:8" ht="12.75">
      <c r="A748" s="51">
        <v>45</v>
      </c>
      <c r="B748" s="52" t="s">
        <v>471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472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717</v>
      </c>
      <c r="C750" s="86">
        <v>737</v>
      </c>
      <c r="D750" s="30">
        <f>SUM(D661:D749)</f>
        <v>9156022</v>
      </c>
      <c r="E750" s="30">
        <f>SUM(E661:E749)</f>
        <v>609249</v>
      </c>
      <c r="F750" s="30">
        <f>SUM(F661:F749)</f>
        <v>47236</v>
      </c>
      <c r="G750" s="30">
        <f>SUM(G661:G749)</f>
        <v>60715</v>
      </c>
      <c r="H750" s="30">
        <f>SUM(H661:H749)</f>
        <v>9873222</v>
      </c>
    </row>
    <row r="751" spans="1:8" ht="18">
      <c r="A751" s="61">
        <v>81212</v>
      </c>
      <c r="B751" s="61" t="s">
        <v>718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719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720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721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722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723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724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725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726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727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728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729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730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731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732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733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734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735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736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737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743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744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745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746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747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748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749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750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751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752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753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754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755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756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757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758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759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760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761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762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763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764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765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766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767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768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769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770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771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772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773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774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775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776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777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778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779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780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781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782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783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784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785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786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787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788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789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790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791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792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793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794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795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796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797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798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799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800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801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802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803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804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805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806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807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808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809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810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811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812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813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814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815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816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817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818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819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820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821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822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823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824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825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826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827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828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829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830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831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832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833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834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835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836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837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838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839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840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841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842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843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844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845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846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473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847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100" t="s">
        <v>848</v>
      </c>
      <c r="B877" s="101"/>
      <c r="C877" s="101"/>
      <c r="D877" s="102"/>
      <c r="E877" s="90"/>
      <c r="F877" s="90"/>
    </row>
    <row r="878" spans="1:8" ht="45">
      <c r="A878" s="91" t="s">
        <v>586</v>
      </c>
      <c r="B878" s="92" t="s">
        <v>849</v>
      </c>
      <c r="C878" s="92" t="s">
        <v>587</v>
      </c>
      <c r="D878" s="91" t="s">
        <v>850</v>
      </c>
      <c r="E878" s="91" t="s">
        <v>850</v>
      </c>
      <c r="F878" s="91" t="s">
        <v>850</v>
      </c>
      <c r="G878" s="91" t="s">
        <v>850</v>
      </c>
      <c r="H878" s="91" t="s">
        <v>850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851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852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853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854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855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856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857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858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859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860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861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862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863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864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865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866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867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868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869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870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871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872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873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874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875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876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877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878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879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880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881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882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883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884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885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886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  <row r="917" ht="12.75">
      <c r="B917" s="33" t="s">
        <v>896</v>
      </c>
    </row>
    <row r="918" spans="2:6" ht="12.75">
      <c r="B918" s="33" t="s">
        <v>740</v>
      </c>
      <c r="C918" s="3" t="s">
        <v>742</v>
      </c>
      <c r="F918" s="5" t="s">
        <v>738</v>
      </c>
    </row>
    <row r="919" spans="2:6" ht="12.75">
      <c r="B919" s="33" t="s">
        <v>741</v>
      </c>
      <c r="F919" s="5" t="s">
        <v>739</v>
      </c>
    </row>
  </sheetData>
  <sheetProtection password="CAA7" sheet="1" objects="1" scenarios="1"/>
  <autoFilter ref="A9:H915"/>
  <mergeCells count="13"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  <mergeCell ref="A4:H4"/>
    <mergeCell ref="A5:H5"/>
    <mergeCell ref="G6:H6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2015-01-26T11:42:42Z</cp:lastPrinted>
  <dcterms:created xsi:type="dcterms:W3CDTF">2007-01-24T10:36:47Z</dcterms:created>
  <dcterms:modified xsi:type="dcterms:W3CDTF">2015-02-23T09:58:27Z</dcterms:modified>
  <cp:category/>
  <cp:version/>
  <cp:contentType/>
  <cp:contentStatus/>
</cp:coreProperties>
</file>