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aric\Downloads\"/>
    </mc:Choice>
  </mc:AlternateContent>
  <xr:revisionPtr revIDLastSave="0" documentId="13_ncr:1_{E216FBC0-6518-4DEB-9E81-08285DF61273}" xr6:coauthVersionLast="47" xr6:coauthVersionMax="47" xr10:uidLastSave="{00000000-0000-0000-0000-000000000000}"/>
  <bookViews>
    <workbookView xWindow="5580" yWindow="48" windowWidth="17280" windowHeight="13224" firstSheet="4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2" i="12" l="1"/>
  <c r="F44" i="10"/>
  <c r="G41" i="10" s="1"/>
  <c r="G44" i="10" s="1"/>
  <c r="H41" i="10" s="1"/>
  <c r="H44" i="10" s="1"/>
  <c r="E21" i="12"/>
  <c r="E76" i="12"/>
  <c r="E45" i="12"/>
  <c r="D46" i="12"/>
  <c r="D45" i="12"/>
  <c r="D23" i="12"/>
  <c r="E30" i="12"/>
  <c r="C30" i="12"/>
  <c r="D31" i="12"/>
  <c r="F58" i="8"/>
  <c r="F59" i="8"/>
  <c r="G72" i="8"/>
  <c r="F78" i="8"/>
  <c r="G32" i="3"/>
  <c r="G16" i="10"/>
  <c r="G17" i="10"/>
  <c r="G19" i="10"/>
  <c r="G20" i="10"/>
  <c r="H18" i="10"/>
  <c r="H15" i="10"/>
  <c r="F27" i="3"/>
  <c r="F28" i="3"/>
  <c r="F29" i="3"/>
  <c r="F30" i="3"/>
  <c r="F31" i="3"/>
  <c r="F33" i="3"/>
  <c r="G26" i="3"/>
  <c r="G25" i="3" s="1"/>
  <c r="F12" i="3"/>
  <c r="F13" i="3"/>
  <c r="F14" i="3"/>
  <c r="F15" i="3"/>
  <c r="F17" i="3"/>
  <c r="F19" i="3"/>
  <c r="G18" i="3"/>
  <c r="G11" i="3"/>
  <c r="F13" i="8"/>
  <c r="F14" i="8"/>
  <c r="F15" i="8"/>
  <c r="F16" i="8"/>
  <c r="F17" i="8"/>
  <c r="F18" i="8"/>
  <c r="F20" i="8"/>
  <c r="F22" i="8"/>
  <c r="F23" i="8"/>
  <c r="F25" i="8"/>
  <c r="F26" i="8"/>
  <c r="F27" i="8"/>
  <c r="F28" i="8"/>
  <c r="F29" i="8"/>
  <c r="F30" i="8"/>
  <c r="F32" i="8"/>
  <c r="F33" i="8"/>
  <c r="F34" i="8"/>
  <c r="F35" i="8"/>
  <c r="G31" i="8"/>
  <c r="G24" i="8"/>
  <c r="G21" i="8"/>
  <c r="G19" i="8"/>
  <c r="G12" i="8"/>
  <c r="F49" i="8"/>
  <c r="G66" i="8"/>
  <c r="F67" i="8"/>
  <c r="F44" i="8"/>
  <c r="F45" i="8"/>
  <c r="F46" i="8"/>
  <c r="F48" i="8"/>
  <c r="F50" i="8"/>
  <c r="F51" i="8"/>
  <c r="F52" i="8"/>
  <c r="F53" i="8"/>
  <c r="F54" i="8"/>
  <c r="F55" i="8"/>
  <c r="F56" i="8"/>
  <c r="F57" i="8"/>
  <c r="F60" i="8"/>
  <c r="F61" i="8"/>
  <c r="F63" i="8"/>
  <c r="F64" i="8"/>
  <c r="F65" i="8"/>
  <c r="F68" i="8"/>
  <c r="F69" i="8"/>
  <c r="F70" i="8"/>
  <c r="F71" i="8"/>
  <c r="F73" i="8"/>
  <c r="F74" i="8"/>
  <c r="F75" i="8"/>
  <c r="F76" i="8"/>
  <c r="F77" i="8"/>
  <c r="G62" i="8"/>
  <c r="G47" i="8"/>
  <c r="G43" i="8"/>
  <c r="C18" i="5"/>
  <c r="D64" i="12"/>
  <c r="E63" i="12"/>
  <c r="C63" i="12"/>
  <c r="C62" i="12" s="1"/>
  <c r="E48" i="12"/>
  <c r="D12" i="12"/>
  <c r="D13" i="12"/>
  <c r="D16" i="12"/>
  <c r="D20" i="12"/>
  <c r="D22" i="12"/>
  <c r="D24" i="12"/>
  <c r="D26" i="12"/>
  <c r="D27" i="12"/>
  <c r="D28" i="12"/>
  <c r="D29" i="12"/>
  <c r="D32" i="12"/>
  <c r="D34" i="12"/>
  <c r="D35" i="12"/>
  <c r="D36" i="12"/>
  <c r="D38" i="12"/>
  <c r="D39" i="12"/>
  <c r="D40" i="12"/>
  <c r="D42" i="12"/>
  <c r="D43" i="12"/>
  <c r="D44" i="12"/>
  <c r="D48" i="12"/>
  <c r="D49" i="12"/>
  <c r="D51" i="12"/>
  <c r="D52" i="12"/>
  <c r="D53" i="12"/>
  <c r="D55" i="12"/>
  <c r="D58" i="12"/>
  <c r="D61" i="12"/>
  <c r="D67" i="12"/>
  <c r="D68" i="12"/>
  <c r="D71" i="12"/>
  <c r="D72" i="12"/>
  <c r="D75" i="12"/>
  <c r="D77" i="12"/>
  <c r="D80" i="12"/>
  <c r="D81" i="12"/>
  <c r="D82" i="12"/>
  <c r="D83" i="12"/>
  <c r="D85" i="12"/>
  <c r="D86" i="12"/>
  <c r="D87" i="12"/>
  <c r="D89" i="12"/>
  <c r="D90" i="12"/>
  <c r="D91" i="12"/>
  <c r="D93" i="12"/>
  <c r="D94" i="12"/>
  <c r="D95" i="12"/>
  <c r="D98" i="12"/>
  <c r="D99" i="12"/>
  <c r="D102" i="12"/>
  <c r="D104" i="12"/>
  <c r="D108" i="12"/>
  <c r="D109" i="12"/>
  <c r="D110" i="12"/>
  <c r="D114" i="12"/>
  <c r="D115" i="12"/>
  <c r="D116" i="12"/>
  <c r="G42" i="8" l="1"/>
  <c r="G41" i="8" s="1"/>
  <c r="G10" i="3"/>
  <c r="H21" i="10"/>
  <c r="G11" i="8"/>
  <c r="D63" i="12"/>
  <c r="E62" i="12"/>
  <c r="D62" i="12" s="1"/>
  <c r="H34" i="10" l="1"/>
  <c r="G34" i="10" s="1"/>
  <c r="G10" i="8"/>
  <c r="E16" i="3" l="1"/>
  <c r="F16" i="3" s="1"/>
  <c r="B10" i="5"/>
  <c r="C10" i="5" s="1"/>
  <c r="E26" i="3" l="1"/>
  <c r="E32" i="3"/>
  <c r="F32" i="3" s="1"/>
  <c r="E11" i="3"/>
  <c r="F11" i="3" s="1"/>
  <c r="E18" i="3"/>
  <c r="F18" i="3" s="1"/>
  <c r="E47" i="8"/>
  <c r="F47" i="8" s="1"/>
  <c r="E43" i="8"/>
  <c r="F43" i="8" s="1"/>
  <c r="E62" i="8"/>
  <c r="F62" i="8" s="1"/>
  <c r="E66" i="8"/>
  <c r="F66" i="8" s="1"/>
  <c r="E72" i="8"/>
  <c r="F72" i="8" s="1"/>
  <c r="E12" i="8"/>
  <c r="F12" i="8" s="1"/>
  <c r="E24" i="8"/>
  <c r="F24" i="8" s="1"/>
  <c r="E21" i="8"/>
  <c r="F21" i="8" s="1"/>
  <c r="E31" i="8"/>
  <c r="F31" i="8" s="1"/>
  <c r="E19" i="8"/>
  <c r="F19" i="8" s="1"/>
  <c r="E103" i="12"/>
  <c r="D103" i="12" s="1"/>
  <c r="E101" i="12"/>
  <c r="D101" i="12" s="1"/>
  <c r="E74" i="12"/>
  <c r="D74" i="12" s="1"/>
  <c r="E113" i="12"/>
  <c r="E19" i="12"/>
  <c r="E25" i="12"/>
  <c r="E33" i="12"/>
  <c r="E37" i="12"/>
  <c r="E41" i="12"/>
  <c r="D41" i="12" s="1"/>
  <c r="E50" i="12"/>
  <c r="E54" i="12"/>
  <c r="E47" i="12" s="1"/>
  <c r="E57" i="12"/>
  <c r="E60" i="12"/>
  <c r="E66" i="12"/>
  <c r="E70" i="12"/>
  <c r="E79" i="12"/>
  <c r="E84" i="12"/>
  <c r="D84" i="12" s="1"/>
  <c r="E88" i="12"/>
  <c r="D88" i="12" s="1"/>
  <c r="D92" i="12"/>
  <c r="E97" i="12"/>
  <c r="E100" i="12"/>
  <c r="D100" i="12" s="1"/>
  <c r="E107" i="12"/>
  <c r="E10" i="12"/>
  <c r="D10" i="12" s="1"/>
  <c r="E11" i="12"/>
  <c r="D11" i="12" s="1"/>
  <c r="E15" i="12"/>
  <c r="C107" i="12"/>
  <c r="C106" i="12" s="1"/>
  <c r="C105" i="12" s="1"/>
  <c r="C74" i="12"/>
  <c r="C97" i="12"/>
  <c r="C66" i="12"/>
  <c r="D30" i="12"/>
  <c r="C33" i="12"/>
  <c r="C113" i="12"/>
  <c r="C112" i="12" s="1"/>
  <c r="C111" i="12" s="1"/>
  <c r="C103" i="12"/>
  <c r="C101" i="12"/>
  <c r="C100" i="12" s="1"/>
  <c r="C92" i="12"/>
  <c r="C88" i="12"/>
  <c r="C84" i="12"/>
  <c r="C79" i="12"/>
  <c r="C78" i="12" s="1"/>
  <c r="C76" i="12"/>
  <c r="D76" i="12" s="1"/>
  <c r="C70" i="12"/>
  <c r="C69" i="12" s="1"/>
  <c r="C65" i="12"/>
  <c r="C60" i="12"/>
  <c r="C59" i="12" s="1"/>
  <c r="C57" i="12"/>
  <c r="C56" i="12" s="1"/>
  <c r="C54" i="12"/>
  <c r="C50" i="12"/>
  <c r="C41" i="12"/>
  <c r="C37" i="12"/>
  <c r="C25" i="12"/>
  <c r="C21" i="12"/>
  <c r="C19" i="12"/>
  <c r="C15" i="12"/>
  <c r="C14" i="12" s="1"/>
  <c r="C11" i="12"/>
  <c r="C10" i="12"/>
  <c r="D25" i="12" l="1"/>
  <c r="E18" i="12"/>
  <c r="E17" i="12" s="1"/>
  <c r="D37" i="12"/>
  <c r="E73" i="12"/>
  <c r="D50" i="12"/>
  <c r="D33" i="12"/>
  <c r="E25" i="3"/>
  <c r="F25" i="3" s="1"/>
  <c r="F26" i="3"/>
  <c r="D21" i="12"/>
  <c r="E11" i="8"/>
  <c r="F11" i="8" s="1"/>
  <c r="E106" i="12"/>
  <c r="D107" i="12"/>
  <c r="E14" i="12"/>
  <c r="D14" i="12" s="1"/>
  <c r="D15" i="12"/>
  <c r="E65" i="12"/>
  <c r="D65" i="12" s="1"/>
  <c r="D66" i="12"/>
  <c r="E69" i="12"/>
  <c r="D69" i="12" s="1"/>
  <c r="D70" i="12"/>
  <c r="D54" i="12"/>
  <c r="E96" i="12"/>
  <c r="D96" i="12" s="1"/>
  <c r="D97" i="12"/>
  <c r="E78" i="12"/>
  <c r="D78" i="12" s="1"/>
  <c r="D79" i="12"/>
  <c r="E59" i="12"/>
  <c r="D59" i="12" s="1"/>
  <c r="D60" i="12"/>
  <c r="E56" i="12"/>
  <c r="D56" i="12" s="1"/>
  <c r="D57" i="12"/>
  <c r="D19" i="12"/>
  <c r="E112" i="12"/>
  <c r="D113" i="12"/>
  <c r="C47" i="12"/>
  <c r="C73" i="12"/>
  <c r="E10" i="3"/>
  <c r="F10" i="3" s="1"/>
  <c r="E42" i="8"/>
  <c r="E10" i="8"/>
  <c r="F10" i="8" s="1"/>
  <c r="C18" i="12"/>
  <c r="C96" i="12"/>
  <c r="C9" i="12"/>
  <c r="D73" i="12" l="1"/>
  <c r="E9" i="12"/>
  <c r="D9" i="12" s="1"/>
  <c r="D47" i="12"/>
  <c r="E41" i="8"/>
  <c r="F41" i="8" s="1"/>
  <c r="F42" i="8"/>
  <c r="E105" i="12"/>
  <c r="D105" i="12" s="1"/>
  <c r="D106" i="12"/>
  <c r="E111" i="12"/>
  <c r="D111" i="12" s="1"/>
  <c r="D112" i="12"/>
  <c r="D18" i="12"/>
  <c r="C17" i="12"/>
  <c r="C8" i="12" s="1"/>
  <c r="E8" i="12" l="1"/>
  <c r="D8" i="12" s="1"/>
  <c r="D17" i="12"/>
  <c r="H28" i="10"/>
  <c r="H36" i="10" s="1"/>
  <c r="G28" i="10"/>
  <c r="F28" i="10"/>
  <c r="F18" i="10" l="1"/>
  <c r="G18" i="10" s="1"/>
  <c r="F15" i="10"/>
  <c r="F21" i="10" l="1"/>
  <c r="G21" i="10" s="1"/>
  <c r="G15" i="10"/>
  <c r="G29" i="10"/>
  <c r="G36" i="10" s="1"/>
  <c r="F29" i="10"/>
  <c r="F35" i="10" s="1"/>
  <c r="F36" i="10" s="1"/>
  <c r="H29" i="10"/>
</calcChain>
</file>

<file path=xl/sharedStrings.xml><?xml version="1.0" encoding="utf-8"?>
<sst xmlns="http://schemas.openxmlformats.org/spreadsheetml/2006/main" count="428" uniqueCount="199">
  <si>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</si>
  <si>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</si>
  <si>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</si>
  <si>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</si>
  <si>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</si>
  <si>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</si>
  <si>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</si>
  <si>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</si>
  <si>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</si>
  <si>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</si>
  <si>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</si>
  <si>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</si>
  <si>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</si>
  <si>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</si>
  <si>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</si>
  <si>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</si>
  <si>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</si>
  <si>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</si>
  <si>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</si>
  <si>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</si>
  <si>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</si>
  <si>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</si>
  <si>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</si>
  <si>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</si>
  <si>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</si>
  <si>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</si>
  <si>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</si>
  <si>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</si>
  <si>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</si>
  <si>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</si>
  <si>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</si>
  <si>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</si>
  <si>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</si>
  <si>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</si>
  <si>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</si>
  <si>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</si>
  <si>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</si>
  <si>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</si>
  <si>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</si>
  <si>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</si>
  <si>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</si>
  <si>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</si>
  <si>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</si>
  <si>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</si>
  <si>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</si>
  <si>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</si>
  <si>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</si>
  <si>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</si>
  <si>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</si>
  <si>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</si>
  <si>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</si>
  <si>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</si>
  <si>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</si>
  <si>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</si>
  <si>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</si>
  <si>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</si>
  <si>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</si>
  <si>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</si>
  <si>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</si>
  <si>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</si>
  <si>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</si>
  <si>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</si>
  <si>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</si>
  <si>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</si>
  <si>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</si>
  <si>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</si>
  <si>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Proračun za 2025.</t>
  </si>
  <si>
    <t>Projekcija
za 2026.</t>
  </si>
  <si>
    <t>Glava 00301</t>
  </si>
  <si>
    <t>PK-OSNOVNA ŠKOLA:</t>
  </si>
  <si>
    <t>Program S023200</t>
  </si>
  <si>
    <t>DECENTRALIZIRANE FUN.-MINIMALNI FIN.STANDARD</t>
  </si>
  <si>
    <t>Aktivnost S023200A320001</t>
  </si>
  <si>
    <t>REDOVNA PROGRAMSKA DJELATNOST OSNOVNIH ŠKOLA</t>
  </si>
  <si>
    <t>POREZNI PRIHODI ZA DECENTRALIZIRANE FUNKCIJE</t>
  </si>
  <si>
    <t>Financijski rashodi</t>
  </si>
  <si>
    <t>Aktivnost S023200K320001</t>
  </si>
  <si>
    <t>KAPITALNA ULAGANJA U OPREMU - DECENTR.SREDSTVA</t>
  </si>
  <si>
    <t>Program S023201</t>
  </si>
  <si>
    <t>ŠIRE JAVNE POTREBE-IZNAD MINIMALNOG STANDARDA</t>
  </si>
  <si>
    <t>Aktivnost S023201A320102</t>
  </si>
  <si>
    <t>IZVANNASTAVNE I IZVANŠKOLSKE AKTIVNOSTI</t>
  </si>
  <si>
    <t>Izvor 1.1.1.</t>
  </si>
  <si>
    <t>PRIHODI OD GRADA</t>
  </si>
  <si>
    <t>Izvor 3.1.1.</t>
  </si>
  <si>
    <t>VLASTITI PRIHODI-PK</t>
  </si>
  <si>
    <t>Rezultat poslovanja</t>
  </si>
  <si>
    <t>Izvor 4.3.1.</t>
  </si>
  <si>
    <t>PRIHODI ZA POSEBNE NAMJENE-PK</t>
  </si>
  <si>
    <t>Izvor 5.3.1.</t>
  </si>
  <si>
    <t>POMOĆI IZ DRŽAVNOG PRORAČUNA-PK</t>
  </si>
  <si>
    <t>Donacije i ostali rashodi</t>
  </si>
  <si>
    <t>Izvor 5.4.1.</t>
  </si>
  <si>
    <t>POMOĆI IZ ŽUPANIJSKOG PRORAČUNA-PK</t>
  </si>
  <si>
    <t>Izvor 5.5.1.</t>
  </si>
  <si>
    <t>POMOĆI IZ DRUGIH PRORAČUNA-PK</t>
  </si>
  <si>
    <t>Aktivnost S023201A320104</t>
  </si>
  <si>
    <t>NABAVKA UDŽENIKA I PRIBORA</t>
  </si>
  <si>
    <t>Aktivnost S023201A320116</t>
  </si>
  <si>
    <t>OSIGURANJE UČENIKA OSNOVNIH ŠKOLA</t>
  </si>
  <si>
    <t>Aktivnost S023201A320105</t>
  </si>
  <si>
    <t>PROMETNI ODGOJ I SIGURNOST U PROMETU-POLIGON</t>
  </si>
  <si>
    <t>PRIHODI OD GRADA/PLAN ŠKOLE</t>
  </si>
  <si>
    <t>Aktivnost S023201A320113</t>
  </si>
  <si>
    <t>PROJEKT E-ŠKOLE</t>
  </si>
  <si>
    <t>Aktivnost S023201A320114</t>
  </si>
  <si>
    <t>VLASTITA I NAMJENSKA SREDSTVA OSNOVNIH ŠKOLA</t>
  </si>
  <si>
    <t>VLASTITI PRIHODI</t>
  </si>
  <si>
    <t xml:space="preserve">Aktivnost S023201A320112 </t>
  </si>
  <si>
    <t>UREĐENJE OKOLIŠA ŠKOLA</t>
  </si>
  <si>
    <t xml:space="preserve">Izvor 6.1.1. </t>
  </si>
  <si>
    <t xml:space="preserve">DONACIJE-PK </t>
  </si>
  <si>
    <t>Aktivnost S023201T320103</t>
  </si>
  <si>
    <t>EU PROJEKTI  KOJE PROVODE OŠ / ERASMUS/</t>
  </si>
  <si>
    <t>Izvor 5.1.1.</t>
  </si>
  <si>
    <t>POMOĆI OD MEĐUNARODNIH ORGANIZACIJA I TIJELA EU-PK</t>
  </si>
  <si>
    <t>Aktivnost S023201T320105</t>
  </si>
  <si>
    <t>"S POMOĆNIKOM MOGU BOLJE V"-EU</t>
  </si>
  <si>
    <t>PRIHODI OD GRADA/ plan škole</t>
  </si>
  <si>
    <t>Aktivnost S023201T320111</t>
  </si>
  <si>
    <t>"S POMOĆNIKOM MOGU BOLJE VI"-EU</t>
  </si>
  <si>
    <t>Aktivnost S023201T320107</t>
  </si>
  <si>
    <t>PREHRANA UČENIKA</t>
  </si>
  <si>
    <t>POMOĆI IZ DRŽAVNOG PRORAČUNA - PH</t>
  </si>
  <si>
    <t>Program S023202</t>
  </si>
  <si>
    <t>KAPITALNA ULAGANJA U OŠ - IZNAD STANDARDA</t>
  </si>
  <si>
    <t>Aktivnost S023202K320250</t>
  </si>
  <si>
    <t>NABAVKA ŠKOLSKE LEKTIRE</t>
  </si>
  <si>
    <t>Program S023203</t>
  </si>
  <si>
    <t>RASHODI ZA ZAPOSLENE U OSNOVNIM ŠKOLAMA</t>
  </si>
  <si>
    <t>Aktivnost S023203A320301</t>
  </si>
  <si>
    <t>RASHODI ZA ZAPOSLENE</t>
  </si>
  <si>
    <t>Fin. Rashodi (tužbe)</t>
  </si>
  <si>
    <t>Naknade građanima i kućanstvima na temelju osiguranja i druge naknade</t>
  </si>
  <si>
    <t>Aktivnost S023201T320112</t>
  </si>
  <si>
    <t>"S POMOĆNIKOM MOGU BOLJE VII"-EU</t>
  </si>
  <si>
    <t>Ravnateljica:</t>
  </si>
  <si>
    <t>Šitum Matija, prof.</t>
  </si>
  <si>
    <t>Izvor 1.1.2.</t>
  </si>
  <si>
    <t>Izvor 9.4.1.</t>
  </si>
  <si>
    <t>PRIHODI ZA POSEBNE NAMJENE-PRENESENI REZULTAT-PK</t>
  </si>
  <si>
    <t>POMOĆI TEMELJEM PRIJENOSA EU SREDSTAVA-PRIJENOSI PK</t>
  </si>
  <si>
    <t>Izvor 5.2.2.</t>
  </si>
  <si>
    <t>Izvor 9.6.1.</t>
  </si>
  <si>
    <t>DONACIJE-PRENESENI REZULTAT-PK</t>
  </si>
  <si>
    <t xml:space="preserve">09 Obrazovanje </t>
  </si>
  <si>
    <t>091 Predškolsko i osnovno obrazovanje</t>
  </si>
  <si>
    <t>0912 Osnovno obrazovanje</t>
  </si>
  <si>
    <t>Izvor</t>
  </si>
  <si>
    <t>5.1.1.</t>
  </si>
  <si>
    <t>Pomoć od međ. institucija</t>
  </si>
  <si>
    <t>5.3.1.</t>
  </si>
  <si>
    <t>Pomoć od đrž. proračuna</t>
  </si>
  <si>
    <t>5.4.1.</t>
  </si>
  <si>
    <t>Pomoć iz žup. proračuna</t>
  </si>
  <si>
    <t>5.5.1.</t>
  </si>
  <si>
    <t>Pomoć iz drugih proračuna</t>
  </si>
  <si>
    <t>Prihodi od imovine</t>
  </si>
  <si>
    <t>3.1.1.</t>
  </si>
  <si>
    <t>Vlastiti prihodi</t>
  </si>
  <si>
    <t>Prihodi od upravnih i administativnih pristojbi, pristojbi po posebnim propisima i naknada</t>
  </si>
  <si>
    <t>4.3.1.</t>
  </si>
  <si>
    <t>Prihodi za posebne namjene</t>
  </si>
  <si>
    <t>Prihodi od prodaje proizvoda i robe te pruženih usluga</t>
  </si>
  <si>
    <t>6.1.1.</t>
  </si>
  <si>
    <t>Donacije</t>
  </si>
  <si>
    <t>1.1.1.</t>
  </si>
  <si>
    <t>Prihodi iz nadležnog proračuna</t>
  </si>
  <si>
    <t>1.2.1.</t>
  </si>
  <si>
    <t>Vlastiti izvori</t>
  </si>
  <si>
    <t>9.3.1.</t>
  </si>
  <si>
    <t>9.6.1.</t>
  </si>
  <si>
    <t>9.4.1.</t>
  </si>
  <si>
    <t>9.5.1.</t>
  </si>
  <si>
    <t>5.2.2.</t>
  </si>
  <si>
    <t>Pomoći temeljem prijenosa EU sredstava</t>
  </si>
  <si>
    <t>Opći prihodi i primici</t>
  </si>
  <si>
    <t>1.1.2.</t>
  </si>
  <si>
    <t>1.1.2</t>
  </si>
  <si>
    <t>Prihodi za posebne namjene-preneseni rezultat</t>
  </si>
  <si>
    <t>Donacije-preneseni rezultat-pk</t>
  </si>
  <si>
    <t>Donacije-preneseni rezultat</t>
  </si>
  <si>
    <t>Povećanje / smanjenje iznosa</t>
  </si>
  <si>
    <t>I. Izmjena plana 2025.</t>
  </si>
  <si>
    <t>PRIJEDLOG IZMJENA I DOPUNA FINANCIJSKI PLAN PRORAČUNSKOG KORISNIKA JEDINICE LOKALNE I PODRUČNE (REGIONALNE) SAMOUPRAVE 
ZA 2025.</t>
  </si>
  <si>
    <t>SUSTAV VIDEO NADZORA</t>
  </si>
  <si>
    <t>Aktivnost S023201A320110</t>
  </si>
  <si>
    <t>Pomoći - preneseni rezultat</t>
  </si>
  <si>
    <t>Prihodi za posebne namjene - preneseni rezultat</t>
  </si>
  <si>
    <t>Vlastiti prihodi - preneseni rezultat</t>
  </si>
  <si>
    <t>Izvor 9.3.1.</t>
  </si>
  <si>
    <t>VLASTITI PRIHODI - PRENESENI REZULTAT</t>
  </si>
  <si>
    <t>Izvor 9.5.1.</t>
  </si>
  <si>
    <t>POMOĆI - PRENESENI REZULTAT</t>
  </si>
  <si>
    <t>21251 ŽRNOVNICA</t>
  </si>
  <si>
    <t>OIB: 72625014173</t>
  </si>
  <si>
    <t xml:space="preserve">Naziv škole: Osnovna škola Žrnovnica </t>
  </si>
  <si>
    <t>Sjedište i adresa: Hrvatskih Velikana 41</t>
  </si>
  <si>
    <t>RKP: 13509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</si>
</sst>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[$-1041A]#,##0.00;\-\ #,##0.00"/>
    <numFmt numFmtId="166" formatCode="#,##0.00_ ;\-#,##0.00\ 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0" fontId="9" fillId="5" borderId="6" xfId="0" applyFont="1" applyFill="1" applyBorder="1" applyAlignment="1" applyProtection="1">
      <alignment horizontal="center" vertical="center" wrapText="1" readingOrder="1"/>
      <protection locked="0"/>
    </xf>
    <xf numFmtId="0" fontId="7" fillId="6" borderId="7" xfId="0" applyFont="1" applyFill="1" applyBorder="1" applyAlignment="1" applyProtection="1">
      <alignment vertical="center" wrapText="1" readingOrder="1"/>
      <protection locked="0"/>
    </xf>
    <xf numFmtId="0" fontId="7" fillId="6" borderId="8" xfId="0" applyFont="1" applyFill="1" applyBorder="1" applyAlignment="1" applyProtection="1">
      <alignment vertical="center" wrapText="1" readingOrder="1"/>
      <protection locked="0"/>
    </xf>
    <xf numFmtId="165" fontId="7" fillId="6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7" borderId="3" xfId="0" applyFont="1" applyFill="1" applyBorder="1" applyAlignment="1" applyProtection="1">
      <alignment vertical="center" wrapText="1" readingOrder="1"/>
      <protection locked="0"/>
    </xf>
    <xf numFmtId="0" fontId="9" fillId="7" borderId="1" xfId="0" applyFont="1" applyFill="1" applyBorder="1" applyAlignment="1" applyProtection="1">
      <alignment vertical="center" wrapText="1" readingOrder="1"/>
      <protection locked="0"/>
    </xf>
    <xf numFmtId="165" fontId="9" fillId="7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3" xfId="0" applyFont="1" applyFill="1" applyBorder="1" applyAlignment="1" applyProtection="1">
      <alignment vertical="center" wrapText="1" readingOrder="1"/>
      <protection locked="0"/>
    </xf>
    <xf numFmtId="0" fontId="9" fillId="0" borderId="1" xfId="0" applyFont="1" applyFill="1" applyBorder="1" applyAlignment="1" applyProtection="1">
      <alignment vertical="center" wrapText="1" readingOrder="1"/>
      <protection locked="0"/>
    </xf>
    <xf numFmtId="165" fontId="9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3" xfId="0" applyFont="1" applyFill="1" applyBorder="1" applyAlignment="1" applyProtection="1">
      <alignment vertical="center" wrapText="1" readingOrder="1"/>
      <protection locked="0"/>
    </xf>
    <xf numFmtId="0" fontId="8" fillId="0" borderId="1" xfId="0" applyFont="1" applyFill="1" applyBorder="1" applyAlignment="1" applyProtection="1">
      <alignment vertical="center" wrapText="1" readingOrder="1"/>
      <protection locked="0"/>
    </xf>
    <xf numFmtId="165" fontId="8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3" xfId="0" applyFont="1" applyFill="1" applyBorder="1" applyAlignment="1" applyProtection="1">
      <alignment vertical="center" wrapText="1" readingOrder="1"/>
      <protection locked="0"/>
    </xf>
    <xf numFmtId="0" fontId="7" fillId="0" borderId="1" xfId="0" applyFont="1" applyFill="1" applyBorder="1" applyAlignment="1" applyProtection="1">
      <alignment vertical="center" wrapText="1" readingOrder="1"/>
      <protection locked="0"/>
    </xf>
    <xf numFmtId="165" fontId="7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8" fillId="0" borderId="9" xfId="0" applyFont="1" applyFill="1" applyBorder="1" applyAlignment="1" applyProtection="1">
      <alignment vertical="center" wrapText="1" readingOrder="1"/>
      <protection locked="0"/>
    </xf>
    <xf numFmtId="0" fontId="8" fillId="0" borderId="10" xfId="0" applyFont="1" applyFill="1" applyBorder="1" applyAlignment="1" applyProtection="1">
      <alignment vertical="center" wrapText="1" readingOrder="1"/>
      <protection locked="0"/>
    </xf>
    <xf numFmtId="0" fontId="7" fillId="0" borderId="9" xfId="0" applyFont="1" applyFill="1" applyBorder="1" applyAlignment="1" applyProtection="1">
      <alignment vertical="center" wrapText="1" readingOrder="1"/>
      <protection locked="0"/>
    </xf>
    <xf numFmtId="0" fontId="0" fillId="0" borderId="0" xfId="0" applyFill="1"/>
    <xf numFmtId="166" fontId="0" fillId="0" borderId="0" xfId="0" applyNumberFormat="1"/>
    <xf numFmtId="166" fontId="0" fillId="0" borderId="0" xfId="0" applyNumberFormat="1" applyFill="1"/>
    <xf numFmtId="164" fontId="0" fillId="0" borderId="0" xfId="1" applyFont="1"/>
    <xf numFmtId="164" fontId="0" fillId="0" borderId="0" xfId="0" applyNumberFormat="1"/>
    <xf numFmtId="0" fontId="20" fillId="0" borderId="0" xfId="0" applyFont="1"/>
    <xf numFmtId="14" fontId="21" fillId="0" borderId="3" xfId="0" applyNumberFormat="1" applyFont="1" applyFill="1" applyBorder="1" applyAlignment="1" applyProtection="1">
      <alignment vertical="center" wrapText="1" readingOrder="1"/>
      <protection locked="0"/>
    </xf>
    <xf numFmtId="49" fontId="22" fillId="0" borderId="3" xfId="0" applyNumberFormat="1" applyFont="1" applyFill="1" applyBorder="1" applyAlignment="1" applyProtection="1">
      <alignment horizontal="left" vertical="center"/>
      <protection hidden="1"/>
    </xf>
    <xf numFmtId="0" fontId="0" fillId="0" borderId="3" xfId="0" applyBorder="1"/>
    <xf numFmtId="49" fontId="23" fillId="0" borderId="3" xfId="0" applyNumberFormat="1" applyFont="1" applyFill="1" applyBorder="1" applyAlignment="1" applyProtection="1">
      <alignment horizontal="left" vertical="center"/>
      <protection hidden="1"/>
    </xf>
    <xf numFmtId="3" fontId="0" fillId="0" borderId="3" xfId="0" applyNumberFormat="1" applyBorder="1"/>
    <xf numFmtId="3" fontId="6" fillId="4" borderId="3" xfId="0" applyNumberFormat="1" applyFont="1" applyFill="1" applyBorder="1" applyAlignment="1" applyProtection="1">
      <alignment horizontal="right" vertical="center" wrapText="1"/>
    </xf>
    <xf numFmtId="0" fontId="21" fillId="2" borderId="3" xfId="0" quotePrefix="1" applyFont="1" applyFill="1" applyBorder="1" applyAlignment="1">
      <alignment horizontal="left" vertical="center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24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 wrapText="1"/>
    </xf>
    <xf numFmtId="0" fontId="21" fillId="2" borderId="11" xfId="0" quotePrefix="1" applyFont="1" applyFill="1" applyBorder="1" applyAlignment="1">
      <alignment horizontal="left" vertical="center" wrapText="1"/>
    </xf>
    <xf numFmtId="49" fontId="23" fillId="0" borderId="12" xfId="0" applyNumberFormat="1" applyFont="1" applyFill="1" applyBorder="1" applyAlignment="1" applyProtection="1">
      <alignment horizontal="center" vertical="top" wrapText="1"/>
      <protection hidden="1"/>
    </xf>
    <xf numFmtId="14" fontId="21" fillId="2" borderId="3" xfId="0" quotePrefix="1" applyNumberFormat="1" applyFont="1" applyFill="1" applyBorder="1" applyAlignment="1">
      <alignment horizontal="left" vertical="center"/>
    </xf>
    <xf numFmtId="0" fontId="25" fillId="2" borderId="3" xfId="0" applyNumberFormat="1" applyFont="1" applyFill="1" applyBorder="1" applyAlignment="1" applyProtection="1">
      <alignment horizontal="left" vertical="center" wrapText="1"/>
    </xf>
    <xf numFmtId="0" fontId="25" fillId="2" borderId="3" xfId="0" applyNumberFormat="1" applyFont="1" applyFill="1" applyBorder="1" applyAlignment="1" applyProtection="1">
      <alignment vertical="center" wrapText="1"/>
    </xf>
    <xf numFmtId="0" fontId="26" fillId="0" borderId="3" xfId="0" applyFont="1" applyBorder="1"/>
    <xf numFmtId="0" fontId="8" fillId="2" borderId="11" xfId="0" quotePrefix="1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 applyProtection="1">
      <alignment horizontal="right" wrapText="1"/>
    </xf>
    <xf numFmtId="3" fontId="0" fillId="0" borderId="3" xfId="0" applyNumberFormat="1" applyFill="1" applyBorder="1"/>
    <xf numFmtId="0" fontId="0" fillId="4" borderId="0" xfId="0" applyFill="1"/>
    <xf numFmtId="0" fontId="6" fillId="4" borderId="4" xfId="0" applyNumberFormat="1" applyFont="1" applyFill="1" applyBorder="1" applyAlignment="1" applyProtection="1">
      <alignment horizontal="left" vertical="center" wrapText="1"/>
    </xf>
    <xf numFmtId="3" fontId="6" fillId="4" borderId="4" xfId="0" applyNumberFormat="1" applyFont="1" applyFill="1" applyBorder="1" applyAlignment="1" applyProtection="1">
      <alignment horizontal="right" vertical="center" wrapText="1"/>
    </xf>
    <xf numFmtId="3" fontId="3" fillId="0" borderId="4" xfId="0" applyNumberFormat="1" applyFont="1" applyFill="1" applyBorder="1" applyAlignment="1">
      <alignment horizontal="right"/>
    </xf>
    <xf numFmtId="0" fontId="7" fillId="0" borderId="3" xfId="0" quotePrefix="1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horizontal="left" vertical="center" wrapText="1"/>
    </xf>
    <xf numFmtId="14" fontId="8" fillId="2" borderId="3" xfId="0" applyNumberFormat="1" applyFont="1" applyFill="1" applyBorder="1" applyAlignment="1" applyProtection="1">
      <alignment horizontal="left" vertical="center" wrapText="1"/>
    </xf>
    <xf numFmtId="0" fontId="27" fillId="0" borderId="3" xfId="0" applyFont="1" applyBorder="1"/>
    <xf numFmtId="3" fontId="27" fillId="0" borderId="3" xfId="0" applyNumberFormat="1" applyFont="1" applyBorder="1"/>
    <xf numFmtId="49" fontId="0" fillId="0" borderId="3" xfId="0" applyNumberFormat="1" applyBorder="1"/>
    <xf numFmtId="0" fontId="5" fillId="0" borderId="0" xfId="0" applyNumberFormat="1" applyFont="1" applyFill="1" applyBorder="1" applyAlignment="1" applyProtection="1">
      <alignment vertical="center" wrapText="1"/>
    </xf>
    <xf numFmtId="14" fontId="8" fillId="2" borderId="3" xfId="0" quotePrefix="1" applyNumberFormat="1" applyFont="1" applyFill="1" applyBorder="1" applyAlignment="1">
      <alignment horizontal="left" vertical="center"/>
    </xf>
    <xf numFmtId="0" fontId="21" fillId="2" borderId="3" xfId="0" quotePrefix="1" applyNumberFormat="1" applyFont="1" applyFill="1" applyBorder="1" applyAlignment="1" applyProtection="1">
      <alignment horizontal="left" vertical="center" wrapText="1"/>
    </xf>
    <xf numFmtId="0" fontId="21" fillId="0" borderId="1" xfId="0" applyFont="1" applyFill="1" applyBorder="1" applyAlignment="1" applyProtection="1">
      <alignment vertical="center" wrapText="1" readingOrder="1"/>
      <protection locked="0"/>
    </xf>
    <xf numFmtId="0" fontId="21" fillId="0" borderId="1" xfId="0" quotePrefix="1" applyFont="1" applyFill="1" applyBorder="1" applyAlignment="1" applyProtection="1">
      <alignment vertical="center" wrapText="1" readingOrder="1"/>
      <protection locked="0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171450</xdr:colOff>
      <xdr:row>6</xdr:row>
      <xdr:rowOff>762000</xdr:rowOff>
    </xdr:to>
    <xdr:pic>
      <xdr:nvPicPr>
        <xdr:cNvPr id="4" name="Slika 3" descr="C:\Users\HGPC\AppData\Local\Temp\{DC8C6E0A-4293-48AF-990B-01D287C9199A}.tmp">
          <a:extLst>
            <a:ext uri="{FF2B5EF4-FFF2-40B4-BE49-F238E27FC236}">
              <a16:creationId xmlns:a16="http://schemas.microsoft.com/office/drawing/2014/main" id="{D6382BD4-FF62-4999-894E-96C25EB11F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0250" cy="228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opLeftCell="A8" workbookViewId="0">
      <selection activeCell="F20" sqref="F20:H20"/>
    </sheetView>
  </sheetViews>
  <sheetFormatPr defaultRowHeight="14.4" x14ac:dyDescent="0.3"/>
  <cols>
    <col min="5" max="8" width="25.33203125" customWidth="1"/>
  </cols>
  <sheetData>
    <row r="1" spans="1:8" x14ac:dyDescent="0.3">
      <c r="A1" s="127"/>
    </row>
    <row r="2" spans="1:8" ht="21" x14ac:dyDescent="0.3">
      <c r="A2" s="127"/>
      <c r="E2" s="126" t="s">
        <v>196</v>
      </c>
    </row>
    <row r="3" spans="1:8" ht="21" x14ac:dyDescent="0.3">
      <c r="A3" s="127"/>
      <c r="E3" s="126" t="s">
        <v>197</v>
      </c>
    </row>
    <row r="4" spans="1:8" ht="21" x14ac:dyDescent="0.3">
      <c r="A4" s="125"/>
      <c r="E4" s="126" t="s">
        <v>194</v>
      </c>
    </row>
    <row r="5" spans="1:8" ht="21" x14ac:dyDescent="0.3">
      <c r="A5" s="125"/>
      <c r="E5" s="126" t="s">
        <v>195</v>
      </c>
    </row>
    <row r="6" spans="1:8" ht="21" x14ac:dyDescent="0.3">
      <c r="A6" s="125"/>
      <c r="E6" s="126" t="s">
        <v>198</v>
      </c>
    </row>
    <row r="7" spans="1:8" ht="117" customHeight="1" x14ac:dyDescent="0.3">
      <c r="A7" s="125"/>
      <c r="B7" s="124"/>
    </row>
    <row r="8" spans="1:8" ht="42" customHeight="1" x14ac:dyDescent="0.3">
      <c r="A8" s="130" t="s">
        <v>184</v>
      </c>
      <c r="B8" s="130"/>
      <c r="C8" s="130"/>
      <c r="D8" s="130"/>
      <c r="E8" s="130"/>
      <c r="F8" s="130"/>
      <c r="G8" s="130"/>
      <c r="H8" s="130"/>
    </row>
    <row r="9" spans="1:8" ht="17.399999999999999" x14ac:dyDescent="0.3">
      <c r="A9" s="25"/>
      <c r="B9" s="25"/>
      <c r="C9" s="25"/>
      <c r="D9" s="25"/>
      <c r="E9" s="25"/>
      <c r="F9" s="25"/>
      <c r="G9" s="25"/>
      <c r="H9" s="25"/>
    </row>
    <row r="10" spans="1:8" ht="15.6" x14ac:dyDescent="0.3">
      <c r="A10" s="130" t="s">
        <v>23</v>
      </c>
      <c r="B10" s="130"/>
      <c r="C10" s="130"/>
      <c r="D10" s="130"/>
      <c r="E10" s="130"/>
      <c r="F10" s="130"/>
      <c r="G10" s="131"/>
      <c r="H10" s="131"/>
    </row>
    <row r="11" spans="1:8" ht="17.399999999999999" x14ac:dyDescent="0.3">
      <c r="A11" s="25"/>
      <c r="B11" s="25"/>
      <c r="C11" s="25"/>
      <c r="D11" s="25"/>
      <c r="E11" s="25"/>
      <c r="F11" s="25"/>
      <c r="G11" s="5"/>
      <c r="H11" s="5"/>
    </row>
    <row r="12" spans="1:8" ht="15.6" x14ac:dyDescent="0.3">
      <c r="A12" s="130" t="s">
        <v>28</v>
      </c>
      <c r="B12" s="132"/>
      <c r="C12" s="132"/>
      <c r="D12" s="132"/>
      <c r="E12" s="132"/>
      <c r="F12" s="132"/>
      <c r="G12" s="132"/>
      <c r="H12" s="132"/>
    </row>
    <row r="13" spans="1:8" ht="17.399999999999999" x14ac:dyDescent="0.3">
      <c r="A13" s="1"/>
      <c r="B13" s="2"/>
      <c r="C13" s="2"/>
      <c r="D13" s="2"/>
      <c r="E13" s="6"/>
      <c r="F13" s="7"/>
      <c r="G13" s="7"/>
      <c r="H13" s="36" t="s">
        <v>35</v>
      </c>
    </row>
    <row r="14" spans="1:8" ht="26.4" x14ac:dyDescent="0.3">
      <c r="A14" s="29"/>
      <c r="B14" s="30"/>
      <c r="C14" s="30"/>
      <c r="D14" s="31"/>
      <c r="E14" s="32"/>
      <c r="F14" s="3" t="s">
        <v>66</v>
      </c>
      <c r="G14" s="3" t="s">
        <v>182</v>
      </c>
      <c r="H14" s="3" t="s">
        <v>183</v>
      </c>
    </row>
    <row r="15" spans="1:8" x14ac:dyDescent="0.3">
      <c r="A15" s="133" t="s">
        <v>0</v>
      </c>
      <c r="B15" s="134"/>
      <c r="C15" s="134"/>
      <c r="D15" s="134"/>
      <c r="E15" s="135"/>
      <c r="F15" s="33">
        <f t="shared" ref="F15" si="0">F16+F17</f>
        <v>1823154</v>
      </c>
      <c r="G15" s="33">
        <f>H15-F15</f>
        <v>46864</v>
      </c>
      <c r="H15" s="33">
        <f t="shared" ref="H15" si="1">H16+H17</f>
        <v>1870018</v>
      </c>
    </row>
    <row r="16" spans="1:8" x14ac:dyDescent="0.3">
      <c r="A16" s="136" t="s">
        <v>36</v>
      </c>
      <c r="B16" s="137"/>
      <c r="C16" s="137"/>
      <c r="D16" s="137"/>
      <c r="E16" s="129"/>
      <c r="F16" s="34">
        <v>1823154</v>
      </c>
      <c r="G16" s="34">
        <f t="shared" ref="G16:G21" si="2">H16-F16</f>
        <v>46864</v>
      </c>
      <c r="H16" s="34">
        <v>1870018</v>
      </c>
    </row>
    <row r="17" spans="1:8" x14ac:dyDescent="0.3">
      <c r="A17" s="138" t="s">
        <v>37</v>
      </c>
      <c r="B17" s="129"/>
      <c r="C17" s="129"/>
      <c r="D17" s="129"/>
      <c r="E17" s="129"/>
      <c r="F17" s="34"/>
      <c r="G17" s="34">
        <f t="shared" si="2"/>
        <v>0</v>
      </c>
      <c r="H17" s="34"/>
    </row>
    <row r="18" spans="1:8" x14ac:dyDescent="0.3">
      <c r="A18" s="37" t="s">
        <v>1</v>
      </c>
      <c r="B18" s="44"/>
      <c r="C18" s="44"/>
      <c r="D18" s="44"/>
      <c r="E18" s="44"/>
      <c r="F18" s="33">
        <f>F19+F20</f>
        <v>1825154</v>
      </c>
      <c r="G18" s="33">
        <f t="shared" si="2"/>
        <v>50726</v>
      </c>
      <c r="H18" s="33">
        <f>H19+H20</f>
        <v>1875880</v>
      </c>
    </row>
    <row r="19" spans="1:8" x14ac:dyDescent="0.3">
      <c r="A19" s="139" t="s">
        <v>38</v>
      </c>
      <c r="B19" s="137"/>
      <c r="C19" s="137"/>
      <c r="D19" s="137"/>
      <c r="E19" s="137"/>
      <c r="F19" s="34">
        <v>1801837</v>
      </c>
      <c r="G19" s="34">
        <f t="shared" si="2"/>
        <v>43396</v>
      </c>
      <c r="H19" s="34">
        <v>1845233</v>
      </c>
    </row>
    <row r="20" spans="1:8" x14ac:dyDescent="0.3">
      <c r="A20" s="128" t="s">
        <v>39</v>
      </c>
      <c r="B20" s="129"/>
      <c r="C20" s="129"/>
      <c r="D20" s="129"/>
      <c r="E20" s="129"/>
      <c r="F20" s="117">
        <v>23317</v>
      </c>
      <c r="G20" s="117">
        <f t="shared" si="2"/>
        <v>7330</v>
      </c>
      <c r="H20" s="117">
        <v>30647</v>
      </c>
    </row>
    <row r="21" spans="1:8" x14ac:dyDescent="0.3">
      <c r="A21" s="140" t="s">
        <v>58</v>
      </c>
      <c r="B21" s="134"/>
      <c r="C21" s="134"/>
      <c r="D21" s="134"/>
      <c r="E21" s="134"/>
      <c r="F21" s="33">
        <f t="shared" ref="F21" si="3">F15-F18</f>
        <v>-2000</v>
      </c>
      <c r="G21" s="33">
        <f t="shared" si="2"/>
        <v>-3862</v>
      </c>
      <c r="H21" s="33">
        <f t="shared" ref="H21" si="4">H15-H18</f>
        <v>-5862</v>
      </c>
    </row>
    <row r="22" spans="1:8" ht="17.399999999999999" x14ac:dyDescent="0.3">
      <c r="A22" s="25"/>
      <c r="B22" s="23"/>
      <c r="C22" s="23"/>
      <c r="D22" s="23"/>
      <c r="E22" s="23"/>
      <c r="F22" s="24"/>
      <c r="G22" s="24"/>
      <c r="H22" s="24"/>
    </row>
    <row r="23" spans="1:8" ht="15.6" x14ac:dyDescent="0.3">
      <c r="A23" s="130" t="s">
        <v>29</v>
      </c>
      <c r="B23" s="132"/>
      <c r="C23" s="132"/>
      <c r="D23" s="132"/>
      <c r="E23" s="132"/>
      <c r="F23" s="132"/>
      <c r="G23" s="132"/>
      <c r="H23" s="132"/>
    </row>
    <row r="24" spans="1:8" ht="17.399999999999999" x14ac:dyDescent="0.3">
      <c r="A24" s="25"/>
      <c r="B24" s="23"/>
      <c r="C24" s="23"/>
      <c r="D24" s="23"/>
      <c r="E24" s="23"/>
      <c r="F24" s="24"/>
      <c r="G24" s="24"/>
      <c r="H24" s="24"/>
    </row>
    <row r="25" spans="1:8" ht="26.4" x14ac:dyDescent="0.3">
      <c r="A25" s="29"/>
      <c r="B25" s="30"/>
      <c r="C25" s="30"/>
      <c r="D25" s="31"/>
      <c r="E25" s="32"/>
      <c r="F25" s="3" t="s">
        <v>66</v>
      </c>
      <c r="G25" s="3" t="s">
        <v>182</v>
      </c>
      <c r="H25" s="3" t="s">
        <v>183</v>
      </c>
    </row>
    <row r="26" spans="1:8" x14ac:dyDescent="0.3">
      <c r="A26" s="128" t="s">
        <v>40</v>
      </c>
      <c r="B26" s="129"/>
      <c r="C26" s="129"/>
      <c r="D26" s="129"/>
      <c r="E26" s="129"/>
      <c r="F26" s="46"/>
      <c r="G26" s="46"/>
      <c r="H26" s="45"/>
    </row>
    <row r="27" spans="1:8" x14ac:dyDescent="0.3">
      <c r="A27" s="128" t="s">
        <v>41</v>
      </c>
      <c r="B27" s="129"/>
      <c r="C27" s="129"/>
      <c r="D27" s="129"/>
      <c r="E27" s="129"/>
      <c r="F27" s="46"/>
      <c r="G27" s="46"/>
      <c r="H27" s="45"/>
    </row>
    <row r="28" spans="1:8" x14ac:dyDescent="0.3">
      <c r="A28" s="140" t="s">
        <v>2</v>
      </c>
      <c r="B28" s="134"/>
      <c r="C28" s="134"/>
      <c r="D28" s="134"/>
      <c r="E28" s="134"/>
      <c r="F28" s="33">
        <f t="shared" ref="F28:H28" si="5">F26-F27</f>
        <v>0</v>
      </c>
      <c r="G28" s="33">
        <f t="shared" si="5"/>
        <v>0</v>
      </c>
      <c r="H28" s="33">
        <f t="shared" si="5"/>
        <v>0</v>
      </c>
    </row>
    <row r="29" spans="1:8" x14ac:dyDescent="0.3">
      <c r="A29" s="140" t="s">
        <v>59</v>
      </c>
      <c r="B29" s="134"/>
      <c r="C29" s="134"/>
      <c r="D29" s="134"/>
      <c r="E29" s="134"/>
      <c r="F29" s="33">
        <f t="shared" ref="F29:H29" si="6">F21+F28</f>
        <v>-2000</v>
      </c>
      <c r="G29" s="33">
        <f t="shared" si="6"/>
        <v>-3862</v>
      </c>
      <c r="H29" s="33">
        <f t="shared" si="6"/>
        <v>-5862</v>
      </c>
    </row>
    <row r="30" spans="1:8" ht="17.399999999999999" x14ac:dyDescent="0.3">
      <c r="A30" s="22"/>
      <c r="B30" s="23"/>
      <c r="C30" s="23"/>
      <c r="D30" s="23"/>
      <c r="E30" s="23"/>
      <c r="F30" s="24"/>
      <c r="G30" s="24"/>
      <c r="H30" s="24"/>
    </row>
    <row r="31" spans="1:8" ht="15.6" x14ac:dyDescent="0.3">
      <c r="A31" s="130" t="s">
        <v>60</v>
      </c>
      <c r="B31" s="132"/>
      <c r="C31" s="132"/>
      <c r="D31" s="132"/>
      <c r="E31" s="132"/>
      <c r="F31" s="132"/>
      <c r="G31" s="132"/>
      <c r="H31" s="132"/>
    </row>
    <row r="32" spans="1:8" ht="15.6" x14ac:dyDescent="0.3">
      <c r="A32" s="42"/>
      <c r="B32" s="43"/>
      <c r="C32" s="43"/>
      <c r="D32" s="43"/>
      <c r="E32" s="43"/>
      <c r="F32" s="43"/>
      <c r="G32" s="43"/>
      <c r="H32" s="43"/>
    </row>
    <row r="33" spans="1:8" ht="26.4" x14ac:dyDescent="0.3">
      <c r="A33" s="29"/>
      <c r="B33" s="30"/>
      <c r="C33" s="30"/>
      <c r="D33" s="31"/>
      <c r="E33" s="32"/>
      <c r="F33" s="3" t="s">
        <v>66</v>
      </c>
      <c r="G33" s="3" t="s">
        <v>182</v>
      </c>
      <c r="H33" s="3" t="s">
        <v>183</v>
      </c>
    </row>
    <row r="34" spans="1:8" ht="15" customHeight="1" x14ac:dyDescent="0.3">
      <c r="A34" s="143" t="s">
        <v>61</v>
      </c>
      <c r="B34" s="144"/>
      <c r="C34" s="144"/>
      <c r="D34" s="144"/>
      <c r="E34" s="145"/>
      <c r="F34" s="47">
        <v>2000</v>
      </c>
      <c r="G34" s="47">
        <f>H34-F34</f>
        <v>3862</v>
      </c>
      <c r="H34" s="48">
        <f>-H21</f>
        <v>5862</v>
      </c>
    </row>
    <row r="35" spans="1:8" ht="15" customHeight="1" x14ac:dyDescent="0.3">
      <c r="A35" s="140" t="s">
        <v>62</v>
      </c>
      <c r="B35" s="134"/>
      <c r="C35" s="134"/>
      <c r="D35" s="134"/>
      <c r="E35" s="134"/>
      <c r="F35" s="49">
        <f>F29+F34</f>
        <v>0</v>
      </c>
      <c r="G35" s="49">
        <v>0</v>
      </c>
      <c r="H35" s="50">
        <v>0</v>
      </c>
    </row>
    <row r="36" spans="1:8" ht="45" customHeight="1" x14ac:dyDescent="0.3">
      <c r="A36" s="133" t="s">
        <v>63</v>
      </c>
      <c r="B36" s="146"/>
      <c r="C36" s="146"/>
      <c r="D36" s="146"/>
      <c r="E36" s="147"/>
      <c r="F36" s="49">
        <f t="shared" ref="F36:G36" si="7">F21+F28+F34-F35</f>
        <v>0</v>
      </c>
      <c r="G36" s="49">
        <f t="shared" si="7"/>
        <v>0</v>
      </c>
      <c r="H36" s="50">
        <f>H21+H28+H34-H35</f>
        <v>0</v>
      </c>
    </row>
    <row r="37" spans="1:8" ht="15.6" x14ac:dyDescent="0.3">
      <c r="A37" s="51"/>
      <c r="B37" s="52"/>
      <c r="C37" s="52"/>
      <c r="D37" s="52"/>
      <c r="E37" s="52"/>
      <c r="F37" s="52"/>
      <c r="G37" s="52"/>
      <c r="H37" s="52"/>
    </row>
    <row r="38" spans="1:8" ht="15.6" x14ac:dyDescent="0.3">
      <c r="A38" s="148" t="s">
        <v>57</v>
      </c>
      <c r="B38" s="148"/>
      <c r="C38" s="148"/>
      <c r="D38" s="148"/>
      <c r="E38" s="148"/>
      <c r="F38" s="148"/>
      <c r="G38" s="148"/>
      <c r="H38" s="148"/>
    </row>
    <row r="39" spans="1:8" ht="17.399999999999999" x14ac:dyDescent="0.3">
      <c r="A39" s="53"/>
      <c r="B39" s="54"/>
      <c r="C39" s="54"/>
      <c r="D39" s="54"/>
      <c r="E39" s="54"/>
      <c r="F39" s="55"/>
      <c r="G39" s="55"/>
      <c r="H39" s="55"/>
    </row>
    <row r="40" spans="1:8" ht="26.4" x14ac:dyDescent="0.3">
      <c r="A40" s="56"/>
      <c r="B40" s="57"/>
      <c r="C40" s="57"/>
      <c r="D40" s="58"/>
      <c r="E40" s="59"/>
      <c r="F40" s="3" t="s">
        <v>66</v>
      </c>
      <c r="G40" s="3" t="s">
        <v>182</v>
      </c>
      <c r="H40" s="3" t="s">
        <v>183</v>
      </c>
    </row>
    <row r="41" spans="1:8" x14ac:dyDescent="0.3">
      <c r="A41" s="143" t="s">
        <v>61</v>
      </c>
      <c r="B41" s="144"/>
      <c r="C41" s="144"/>
      <c r="D41" s="144"/>
      <c r="E41" s="145"/>
      <c r="F41" s="47">
        <v>0</v>
      </c>
      <c r="G41" s="47">
        <f>F44</f>
        <v>0</v>
      </c>
      <c r="H41" s="48">
        <f>G44</f>
        <v>0</v>
      </c>
    </row>
    <row r="42" spans="1:8" ht="28.5" customHeight="1" x14ac:dyDescent="0.3">
      <c r="A42" s="143" t="s">
        <v>64</v>
      </c>
      <c r="B42" s="144"/>
      <c r="C42" s="144"/>
      <c r="D42" s="144"/>
      <c r="E42" s="145"/>
      <c r="F42" s="47">
        <v>0</v>
      </c>
      <c r="G42" s="47">
        <v>0</v>
      </c>
      <c r="H42" s="48">
        <v>0</v>
      </c>
    </row>
    <row r="43" spans="1:8" x14ac:dyDescent="0.3">
      <c r="A43" s="143" t="s">
        <v>65</v>
      </c>
      <c r="B43" s="149"/>
      <c r="C43" s="149"/>
      <c r="D43" s="149"/>
      <c r="E43" s="150"/>
      <c r="F43" s="47">
        <v>0</v>
      </c>
      <c r="G43" s="47">
        <v>0</v>
      </c>
      <c r="H43" s="48">
        <v>0</v>
      </c>
    </row>
    <row r="44" spans="1:8" ht="15" customHeight="1" x14ac:dyDescent="0.3">
      <c r="A44" s="140" t="s">
        <v>62</v>
      </c>
      <c r="B44" s="134"/>
      <c r="C44" s="134"/>
      <c r="D44" s="134"/>
      <c r="E44" s="134"/>
      <c r="F44" s="35">
        <f t="shared" ref="F44:H44" si="8">F41-F42+F43</f>
        <v>0</v>
      </c>
      <c r="G44" s="35">
        <f t="shared" si="8"/>
        <v>0</v>
      </c>
      <c r="H44" s="60">
        <f t="shared" si="8"/>
        <v>0</v>
      </c>
    </row>
    <row r="45" spans="1:8" ht="17.25" customHeight="1" x14ac:dyDescent="0.3"/>
    <row r="46" spans="1:8" x14ac:dyDescent="0.3">
      <c r="A46" s="141"/>
      <c r="B46" s="142"/>
      <c r="C46" s="142"/>
      <c r="D46" s="142"/>
      <c r="E46" s="142"/>
      <c r="F46" s="142"/>
      <c r="G46" s="142"/>
      <c r="H46" s="142"/>
    </row>
    <row r="47" spans="1:8" ht="9" customHeight="1" x14ac:dyDescent="0.3"/>
  </sheetData>
  <mergeCells count="25">
    <mergeCell ref="A46:H46"/>
    <mergeCell ref="A28:E28"/>
    <mergeCell ref="A29:E29"/>
    <mergeCell ref="A31:H31"/>
    <mergeCell ref="A34:E34"/>
    <mergeCell ref="A35:E35"/>
    <mergeCell ref="A36:E36"/>
    <mergeCell ref="A38:H38"/>
    <mergeCell ref="A41:E41"/>
    <mergeCell ref="A42:E42"/>
    <mergeCell ref="A43:E43"/>
    <mergeCell ref="A44:E44"/>
    <mergeCell ref="A1:A3"/>
    <mergeCell ref="A27:E27"/>
    <mergeCell ref="A8:H8"/>
    <mergeCell ref="A10:H10"/>
    <mergeCell ref="A12:H12"/>
    <mergeCell ref="A15:E15"/>
    <mergeCell ref="A16:E16"/>
    <mergeCell ref="A17:E17"/>
    <mergeCell ref="A19:E19"/>
    <mergeCell ref="A20:E20"/>
    <mergeCell ref="A21:E21"/>
    <mergeCell ref="A23:H23"/>
    <mergeCell ref="A26:E26"/>
  </mergeCells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topLeftCell="A9" workbookViewId="0">
      <selection activeCell="G29" sqref="G29"/>
    </sheetView>
  </sheetViews>
  <sheetFormatPr defaultRowHeight="14.4" x14ac:dyDescent="0.3"/>
  <cols>
    <col min="1" max="1" width="7.6640625" customWidth="1"/>
    <col min="2" max="2" width="5.5546875" customWidth="1"/>
    <col min="3" max="3" width="7.6640625" customWidth="1"/>
    <col min="4" max="4" width="68" customWidth="1"/>
    <col min="5" max="6" width="15.6640625" customWidth="1"/>
    <col min="7" max="7" width="16.44140625" customWidth="1"/>
  </cols>
  <sheetData>
    <row r="1" spans="1:7" ht="42" customHeight="1" x14ac:dyDescent="0.3">
      <c r="A1" s="130" t="s">
        <v>184</v>
      </c>
      <c r="B1" s="130"/>
      <c r="C1" s="130"/>
      <c r="D1" s="130"/>
      <c r="E1" s="130"/>
      <c r="F1" s="130"/>
      <c r="G1" s="130"/>
    </row>
    <row r="2" spans="1:7" ht="18" customHeight="1" x14ac:dyDescent="0.3">
      <c r="A2" s="4"/>
      <c r="B2" s="4"/>
      <c r="C2" s="4"/>
      <c r="D2" s="4"/>
      <c r="E2" s="4"/>
      <c r="F2" s="4"/>
      <c r="G2" s="4"/>
    </row>
    <row r="3" spans="1:7" ht="15.75" customHeight="1" x14ac:dyDescent="0.3">
      <c r="A3" s="130" t="s">
        <v>23</v>
      </c>
      <c r="B3" s="130"/>
      <c r="C3" s="130"/>
      <c r="D3" s="130"/>
      <c r="E3" s="130"/>
      <c r="F3" s="130"/>
      <c r="G3" s="130"/>
    </row>
    <row r="4" spans="1:7" ht="17.399999999999999" x14ac:dyDescent="0.3">
      <c r="A4" s="4"/>
      <c r="B4" s="4"/>
      <c r="C4" s="4"/>
      <c r="D4" s="4"/>
      <c r="E4" s="4"/>
      <c r="F4" s="5"/>
      <c r="G4" s="5"/>
    </row>
    <row r="5" spans="1:7" ht="18" customHeight="1" x14ac:dyDescent="0.3">
      <c r="A5" s="130" t="s">
        <v>4</v>
      </c>
      <c r="B5" s="130"/>
      <c r="C5" s="130"/>
      <c r="D5" s="130"/>
      <c r="E5" s="130"/>
      <c r="F5" s="130"/>
      <c r="G5" s="130"/>
    </row>
    <row r="6" spans="1:7" ht="17.399999999999999" x14ac:dyDescent="0.3">
      <c r="A6" s="4"/>
      <c r="B6" s="4"/>
      <c r="C6" s="4"/>
      <c r="D6" s="4"/>
      <c r="E6" s="4"/>
      <c r="F6" s="5"/>
      <c r="G6" s="5"/>
    </row>
    <row r="7" spans="1:7" ht="15.75" customHeight="1" x14ac:dyDescent="0.3">
      <c r="A7" s="130" t="s">
        <v>42</v>
      </c>
      <c r="B7" s="130"/>
      <c r="C7" s="130"/>
      <c r="D7" s="130"/>
      <c r="E7" s="130"/>
      <c r="F7" s="130"/>
      <c r="G7" s="130"/>
    </row>
    <row r="8" spans="1:7" ht="17.399999999999999" x14ac:dyDescent="0.3">
      <c r="A8" s="4"/>
      <c r="B8" s="4"/>
      <c r="C8" s="4"/>
      <c r="D8" s="4"/>
      <c r="E8" s="4"/>
      <c r="F8" s="5"/>
      <c r="G8" s="36"/>
    </row>
    <row r="9" spans="1:7" ht="26.4" x14ac:dyDescent="0.3">
      <c r="A9" s="21" t="s">
        <v>5</v>
      </c>
      <c r="B9" s="21" t="s">
        <v>6</v>
      </c>
      <c r="C9" s="21" t="s">
        <v>148</v>
      </c>
      <c r="D9" s="21" t="s">
        <v>3</v>
      </c>
      <c r="E9" s="20" t="s">
        <v>66</v>
      </c>
      <c r="F9" s="20" t="s">
        <v>67</v>
      </c>
      <c r="G9" s="20" t="s">
        <v>183</v>
      </c>
    </row>
    <row r="10" spans="1:7" x14ac:dyDescent="0.3">
      <c r="A10" s="116"/>
      <c r="B10" s="116"/>
      <c r="C10" s="116"/>
      <c r="D10" s="116" t="s">
        <v>0</v>
      </c>
      <c r="E10" s="117">
        <f>E11+E17+E18</f>
        <v>1825154</v>
      </c>
      <c r="F10" s="117">
        <f>G10-E10</f>
        <v>50726</v>
      </c>
      <c r="G10" s="117">
        <f>G11+G17+G18</f>
        <v>1875880</v>
      </c>
    </row>
    <row r="11" spans="1:7" x14ac:dyDescent="0.3">
      <c r="A11" s="116">
        <v>6</v>
      </c>
      <c r="B11" s="116"/>
      <c r="C11" s="116"/>
      <c r="D11" s="116" t="s">
        <v>7</v>
      </c>
      <c r="E11" s="117">
        <f t="shared" ref="E11:G11" si="0">E12+E13+E14+E15+E16</f>
        <v>1823154</v>
      </c>
      <c r="F11" s="117">
        <f t="shared" ref="F11:F19" si="1">G11-E11</f>
        <v>46864</v>
      </c>
      <c r="G11" s="117">
        <f t="shared" si="0"/>
        <v>1870018</v>
      </c>
    </row>
    <row r="12" spans="1:7" x14ac:dyDescent="0.3">
      <c r="A12" s="90"/>
      <c r="B12" s="90">
        <v>63</v>
      </c>
      <c r="C12" s="90"/>
      <c r="D12" s="90" t="s">
        <v>31</v>
      </c>
      <c r="E12" s="92">
        <v>1578757</v>
      </c>
      <c r="F12" s="92">
        <f t="shared" si="1"/>
        <v>7310</v>
      </c>
      <c r="G12" s="92">
        <v>1586067</v>
      </c>
    </row>
    <row r="13" spans="1:7" x14ac:dyDescent="0.3">
      <c r="A13" s="90"/>
      <c r="B13" s="90">
        <v>64</v>
      </c>
      <c r="C13" s="90"/>
      <c r="D13" s="90" t="s">
        <v>157</v>
      </c>
      <c r="E13" s="92">
        <v>1</v>
      </c>
      <c r="F13" s="92">
        <f t="shared" si="1"/>
        <v>0</v>
      </c>
      <c r="G13" s="92">
        <v>1</v>
      </c>
    </row>
    <row r="14" spans="1:7" x14ac:dyDescent="0.3">
      <c r="A14" s="90"/>
      <c r="B14" s="90">
        <v>65</v>
      </c>
      <c r="C14" s="90"/>
      <c r="D14" s="90" t="s">
        <v>160</v>
      </c>
      <c r="E14" s="92">
        <v>1800</v>
      </c>
      <c r="F14" s="92">
        <f t="shared" si="1"/>
        <v>0</v>
      </c>
      <c r="G14" s="92">
        <v>1800</v>
      </c>
    </row>
    <row r="15" spans="1:7" x14ac:dyDescent="0.3">
      <c r="A15" s="90"/>
      <c r="B15" s="90">
        <v>66</v>
      </c>
      <c r="C15" s="90"/>
      <c r="D15" s="118" t="s">
        <v>163</v>
      </c>
      <c r="E15" s="92">
        <v>11100</v>
      </c>
      <c r="F15" s="92">
        <f t="shared" si="1"/>
        <v>3000</v>
      </c>
      <c r="G15" s="92">
        <v>14100</v>
      </c>
    </row>
    <row r="16" spans="1:7" x14ac:dyDescent="0.3">
      <c r="A16" s="90"/>
      <c r="B16" s="90">
        <v>67</v>
      </c>
      <c r="C16" s="90"/>
      <c r="D16" s="90" t="s">
        <v>32</v>
      </c>
      <c r="E16" s="92">
        <f>97146+134350</f>
        <v>231496</v>
      </c>
      <c r="F16" s="92">
        <f t="shared" si="1"/>
        <v>36554</v>
      </c>
      <c r="G16" s="92">
        <v>268050</v>
      </c>
    </row>
    <row r="17" spans="1:7" x14ac:dyDescent="0.3">
      <c r="A17" s="90">
        <v>7</v>
      </c>
      <c r="B17" s="90"/>
      <c r="C17" s="90"/>
      <c r="D17" s="90" t="s">
        <v>8</v>
      </c>
      <c r="E17" s="92">
        <v>0</v>
      </c>
      <c r="F17" s="92">
        <f t="shared" si="1"/>
        <v>0</v>
      </c>
      <c r="G17" s="92">
        <v>0</v>
      </c>
    </row>
    <row r="18" spans="1:7" x14ac:dyDescent="0.3">
      <c r="A18" s="90">
        <v>9</v>
      </c>
      <c r="B18" s="90"/>
      <c r="C18" s="90"/>
      <c r="D18" s="90" t="s">
        <v>169</v>
      </c>
      <c r="E18" s="92">
        <f t="shared" ref="E18:G18" si="2">E19</f>
        <v>2000</v>
      </c>
      <c r="F18" s="92">
        <f t="shared" si="1"/>
        <v>3862</v>
      </c>
      <c r="G18" s="92">
        <f t="shared" si="2"/>
        <v>5862</v>
      </c>
    </row>
    <row r="19" spans="1:7" x14ac:dyDescent="0.3">
      <c r="A19" s="90"/>
      <c r="B19" s="90">
        <v>92</v>
      </c>
      <c r="C19" s="90"/>
      <c r="D19" s="90" t="s">
        <v>86</v>
      </c>
      <c r="E19" s="92">
        <v>2000</v>
      </c>
      <c r="F19" s="92">
        <f t="shared" si="1"/>
        <v>3862</v>
      </c>
      <c r="G19" s="92">
        <v>5862</v>
      </c>
    </row>
    <row r="22" spans="1:7" ht="15.6" x14ac:dyDescent="0.3">
      <c r="A22" s="130" t="s">
        <v>43</v>
      </c>
      <c r="B22" s="151"/>
      <c r="C22" s="151"/>
      <c r="D22" s="151"/>
      <c r="E22" s="151"/>
      <c r="F22" s="151"/>
      <c r="G22" s="151"/>
    </row>
    <row r="23" spans="1:7" ht="17.399999999999999" x14ac:dyDescent="0.3">
      <c r="A23" s="4"/>
      <c r="B23" s="4"/>
      <c r="C23" s="4"/>
      <c r="D23" s="4"/>
      <c r="E23" s="4"/>
      <c r="F23" s="5"/>
      <c r="G23" s="5"/>
    </row>
    <row r="24" spans="1:7" ht="39.6" x14ac:dyDescent="0.3">
      <c r="A24" s="21" t="s">
        <v>5</v>
      </c>
      <c r="B24" s="20" t="s">
        <v>6</v>
      </c>
      <c r="C24" s="20" t="s">
        <v>148</v>
      </c>
      <c r="D24" s="20" t="s">
        <v>9</v>
      </c>
      <c r="E24" s="20" t="s">
        <v>66</v>
      </c>
      <c r="F24" s="20" t="s">
        <v>182</v>
      </c>
      <c r="G24" s="20" t="s">
        <v>183</v>
      </c>
    </row>
    <row r="25" spans="1:7" x14ac:dyDescent="0.3">
      <c r="A25" s="116"/>
      <c r="B25" s="116"/>
      <c r="C25" s="116"/>
      <c r="D25" s="116" t="s">
        <v>1</v>
      </c>
      <c r="E25" s="117">
        <f>E26+E32</f>
        <v>1825154</v>
      </c>
      <c r="F25" s="117">
        <f>G25-E25</f>
        <v>50726</v>
      </c>
      <c r="G25" s="117">
        <f>G26+G32</f>
        <v>1875880</v>
      </c>
    </row>
    <row r="26" spans="1:7" ht="15.75" customHeight="1" x14ac:dyDescent="0.3">
      <c r="A26" s="90">
        <v>3</v>
      </c>
      <c r="B26" s="90"/>
      <c r="C26" s="90"/>
      <c r="D26" s="90" t="s">
        <v>10</v>
      </c>
      <c r="E26" s="92">
        <f t="shared" ref="E26" si="3">E27+E28+E29+E30+E31</f>
        <v>1801837</v>
      </c>
      <c r="F26" s="92">
        <f t="shared" ref="F26:F33" si="4">G26-E26</f>
        <v>43396</v>
      </c>
      <c r="G26" s="92">
        <f t="shared" ref="G26" si="5">G27+G28+G29+G30+G31</f>
        <v>1845233</v>
      </c>
    </row>
    <row r="27" spans="1:7" ht="15.75" customHeight="1" x14ac:dyDescent="0.3">
      <c r="A27" s="90"/>
      <c r="B27" s="90">
        <v>31</v>
      </c>
      <c r="C27" s="90"/>
      <c r="D27" s="90" t="s">
        <v>11</v>
      </c>
      <c r="E27" s="92">
        <v>1584250</v>
      </c>
      <c r="F27" s="92">
        <f t="shared" si="4"/>
        <v>2000</v>
      </c>
      <c r="G27" s="92">
        <v>1586250</v>
      </c>
    </row>
    <row r="28" spans="1:7" x14ac:dyDescent="0.3">
      <c r="A28" s="90"/>
      <c r="B28" s="90">
        <v>32</v>
      </c>
      <c r="C28" s="90"/>
      <c r="D28" s="90" t="s">
        <v>25</v>
      </c>
      <c r="E28" s="92">
        <v>205347</v>
      </c>
      <c r="F28" s="92">
        <f t="shared" si="4"/>
        <v>14916</v>
      </c>
      <c r="G28" s="92">
        <v>220263</v>
      </c>
    </row>
    <row r="29" spans="1:7" x14ac:dyDescent="0.3">
      <c r="A29" s="90"/>
      <c r="B29" s="90">
        <v>34</v>
      </c>
      <c r="C29" s="90"/>
      <c r="D29" s="90" t="s">
        <v>75</v>
      </c>
      <c r="E29" s="92">
        <v>1000</v>
      </c>
      <c r="F29" s="92">
        <f t="shared" si="4"/>
        <v>0</v>
      </c>
      <c r="G29" s="92">
        <v>1000</v>
      </c>
    </row>
    <row r="30" spans="1:7" x14ac:dyDescent="0.3">
      <c r="A30" s="90"/>
      <c r="B30" s="90">
        <v>37</v>
      </c>
      <c r="C30" s="90"/>
      <c r="D30" s="90" t="s">
        <v>133</v>
      </c>
      <c r="E30" s="92">
        <v>11240</v>
      </c>
      <c r="F30" s="92">
        <f t="shared" si="4"/>
        <v>25760</v>
      </c>
      <c r="G30" s="92">
        <v>37000</v>
      </c>
    </row>
    <row r="31" spans="1:7" x14ac:dyDescent="0.3">
      <c r="A31" s="90"/>
      <c r="B31" s="90">
        <v>38</v>
      </c>
      <c r="C31" s="90"/>
      <c r="D31" s="97" t="s">
        <v>91</v>
      </c>
      <c r="E31" s="92">
        <v>0</v>
      </c>
      <c r="F31" s="92">
        <f t="shared" si="4"/>
        <v>720</v>
      </c>
      <c r="G31" s="92">
        <v>720</v>
      </c>
    </row>
    <row r="32" spans="1:7" x14ac:dyDescent="0.3">
      <c r="A32" s="90">
        <v>4</v>
      </c>
      <c r="B32" s="90"/>
      <c r="C32" s="90"/>
      <c r="D32" s="90" t="s">
        <v>12</v>
      </c>
      <c r="E32" s="92">
        <f t="shared" ref="E32" si="6">E33</f>
        <v>23317</v>
      </c>
      <c r="F32" s="92">
        <f t="shared" si="4"/>
        <v>7330</v>
      </c>
      <c r="G32" s="92">
        <f>G33</f>
        <v>30647</v>
      </c>
    </row>
    <row r="33" spans="1:7" x14ac:dyDescent="0.3">
      <c r="A33" s="90"/>
      <c r="B33" s="90">
        <v>42</v>
      </c>
      <c r="C33" s="90"/>
      <c r="D33" s="90" t="s">
        <v>33</v>
      </c>
      <c r="E33" s="92">
        <v>23317</v>
      </c>
      <c r="F33" s="92">
        <f t="shared" si="4"/>
        <v>7330</v>
      </c>
      <c r="G33" s="92">
        <v>30647</v>
      </c>
    </row>
  </sheetData>
  <mergeCells count="5">
    <mergeCell ref="A22:G22"/>
    <mergeCell ref="A1:G1"/>
    <mergeCell ref="A3:G3"/>
    <mergeCell ref="A5:G5"/>
    <mergeCell ref="A7:G7"/>
  </mergeCell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8"/>
  <sheetViews>
    <sheetView topLeftCell="A9" workbookViewId="0">
      <selection activeCell="D29" sqref="D29"/>
    </sheetView>
  </sheetViews>
  <sheetFormatPr defaultRowHeight="14.4" x14ac:dyDescent="0.3"/>
  <cols>
    <col min="1" max="1" width="8" customWidth="1"/>
    <col min="2" max="2" width="5.88671875" customWidth="1"/>
    <col min="3" max="3" width="5.6640625" customWidth="1"/>
    <col min="4" max="4" width="56.109375" customWidth="1"/>
    <col min="5" max="5" width="16.88671875" customWidth="1"/>
    <col min="6" max="7" width="20" customWidth="1"/>
  </cols>
  <sheetData>
    <row r="1" spans="1:7" ht="42" customHeight="1" x14ac:dyDescent="0.3">
      <c r="A1" s="130" t="s">
        <v>184</v>
      </c>
      <c r="B1" s="130"/>
      <c r="C1" s="130"/>
      <c r="D1" s="130"/>
      <c r="E1" s="130"/>
      <c r="F1" s="130"/>
      <c r="G1" s="130"/>
    </row>
    <row r="2" spans="1:7" ht="18" customHeight="1" x14ac:dyDescent="0.3">
      <c r="A2" s="25"/>
      <c r="B2" s="25"/>
      <c r="C2" s="25"/>
      <c r="D2" s="25"/>
      <c r="E2" s="25"/>
    </row>
    <row r="3" spans="1:7" ht="15.75" customHeight="1" x14ac:dyDescent="0.3">
      <c r="A3" s="130" t="s">
        <v>23</v>
      </c>
      <c r="B3" s="130"/>
      <c r="C3" s="130"/>
      <c r="D3" s="130"/>
      <c r="E3" s="130"/>
    </row>
    <row r="4" spans="1:7" ht="17.399999999999999" x14ac:dyDescent="0.3">
      <c r="B4" s="25"/>
      <c r="C4" s="25"/>
      <c r="D4" s="25"/>
      <c r="E4" s="5"/>
    </row>
    <row r="5" spans="1:7" ht="18" customHeight="1" x14ac:dyDescent="0.3">
      <c r="A5" s="130" t="s">
        <v>4</v>
      </c>
      <c r="B5" s="130"/>
      <c r="C5" s="130"/>
      <c r="D5" s="130"/>
      <c r="E5" s="130"/>
    </row>
    <row r="6" spans="1:7" ht="17.399999999999999" x14ac:dyDescent="0.3">
      <c r="A6" s="25"/>
      <c r="B6" s="25"/>
      <c r="C6" s="25"/>
      <c r="D6" s="25"/>
      <c r="E6" s="5"/>
    </row>
    <row r="7" spans="1:7" ht="15.75" customHeight="1" x14ac:dyDescent="0.3">
      <c r="A7" s="130" t="s">
        <v>44</v>
      </c>
      <c r="B7" s="130"/>
      <c r="C7" s="130"/>
      <c r="D7" s="130"/>
      <c r="E7" s="130"/>
    </row>
    <row r="8" spans="1:7" ht="17.399999999999999" x14ac:dyDescent="0.3">
      <c r="A8" s="25"/>
      <c r="B8" s="25"/>
      <c r="C8" s="25"/>
      <c r="D8" s="25"/>
      <c r="E8" s="36"/>
    </row>
    <row r="9" spans="1:7" ht="26.4" x14ac:dyDescent="0.3">
      <c r="A9" s="21" t="s">
        <v>5</v>
      </c>
      <c r="B9" s="20" t="s">
        <v>6</v>
      </c>
      <c r="C9" s="20" t="s">
        <v>148</v>
      </c>
      <c r="D9" s="20" t="s">
        <v>3</v>
      </c>
      <c r="E9" s="20" t="s">
        <v>66</v>
      </c>
      <c r="F9" s="20" t="s">
        <v>182</v>
      </c>
      <c r="G9" s="20" t="s">
        <v>183</v>
      </c>
    </row>
    <row r="10" spans="1:7" x14ac:dyDescent="0.3">
      <c r="A10" s="21"/>
      <c r="B10" s="20"/>
      <c r="C10" s="20"/>
      <c r="D10" s="20" t="s">
        <v>0</v>
      </c>
      <c r="E10" s="93">
        <f>E11+E31</f>
        <v>1825154</v>
      </c>
      <c r="F10" s="93">
        <f>G10-E10</f>
        <v>50726</v>
      </c>
      <c r="G10" s="93">
        <f>G11+G31</f>
        <v>1875880</v>
      </c>
    </row>
    <row r="11" spans="1:7" x14ac:dyDescent="0.3">
      <c r="A11" s="11">
        <v>6</v>
      </c>
      <c r="B11" s="11"/>
      <c r="C11" s="11"/>
      <c r="D11" s="11" t="s">
        <v>7</v>
      </c>
      <c r="E11" s="105">
        <f>E12+E17+E19+E21+E24</f>
        <v>1823154</v>
      </c>
      <c r="F11" s="9">
        <f t="shared" ref="F11:F35" si="0">G11-E11</f>
        <v>46864</v>
      </c>
      <c r="G11" s="105">
        <f>G12+G17+G19+G21+G24</f>
        <v>1870018</v>
      </c>
    </row>
    <row r="12" spans="1:7" x14ac:dyDescent="0.3">
      <c r="A12" s="11"/>
      <c r="B12" s="16">
        <v>63</v>
      </c>
      <c r="C12" s="16"/>
      <c r="D12" s="16" t="s">
        <v>31</v>
      </c>
      <c r="E12" s="105">
        <f>E13+E14+E15+E16</f>
        <v>1578757</v>
      </c>
      <c r="F12" s="9">
        <f t="shared" si="0"/>
        <v>7310</v>
      </c>
      <c r="G12" s="105">
        <f>G13+G14+G15+G16</f>
        <v>1586067</v>
      </c>
    </row>
    <row r="13" spans="1:7" x14ac:dyDescent="0.3">
      <c r="A13" s="12"/>
      <c r="B13" s="12"/>
      <c r="C13" s="94" t="s">
        <v>149</v>
      </c>
      <c r="D13" s="94" t="s">
        <v>150</v>
      </c>
      <c r="E13" s="105">
        <v>0</v>
      </c>
      <c r="F13" s="9">
        <f t="shared" si="0"/>
        <v>0</v>
      </c>
      <c r="G13" s="105">
        <v>0</v>
      </c>
    </row>
    <row r="14" spans="1:7" ht="26.4" x14ac:dyDescent="0.3">
      <c r="A14" s="11"/>
      <c r="B14" s="16"/>
      <c r="C14" s="95" t="s">
        <v>151</v>
      </c>
      <c r="D14" s="95" t="s">
        <v>152</v>
      </c>
      <c r="E14" s="105">
        <v>1578307</v>
      </c>
      <c r="F14" s="9">
        <f t="shared" si="0"/>
        <v>7310</v>
      </c>
      <c r="G14" s="105">
        <v>1585617</v>
      </c>
    </row>
    <row r="15" spans="1:7" ht="26.4" x14ac:dyDescent="0.3">
      <c r="A15" s="11"/>
      <c r="B15" s="16"/>
      <c r="C15" s="95" t="s">
        <v>153</v>
      </c>
      <c r="D15" s="95" t="s">
        <v>154</v>
      </c>
      <c r="E15" s="105">
        <v>180</v>
      </c>
      <c r="F15" s="9">
        <f t="shared" si="0"/>
        <v>0</v>
      </c>
      <c r="G15" s="105">
        <v>180</v>
      </c>
    </row>
    <row r="16" spans="1:7" ht="26.4" x14ac:dyDescent="0.3">
      <c r="A16" s="11"/>
      <c r="B16" s="16"/>
      <c r="C16" s="95" t="s">
        <v>155</v>
      </c>
      <c r="D16" s="95" t="s">
        <v>156</v>
      </c>
      <c r="E16" s="105">
        <v>270</v>
      </c>
      <c r="F16" s="9">
        <f t="shared" si="0"/>
        <v>0</v>
      </c>
      <c r="G16" s="105">
        <v>270</v>
      </c>
    </row>
    <row r="17" spans="1:7" x14ac:dyDescent="0.3">
      <c r="A17" s="12"/>
      <c r="B17" s="12">
        <v>64</v>
      </c>
      <c r="C17" s="13"/>
      <c r="D17" s="96" t="s">
        <v>157</v>
      </c>
      <c r="E17" s="105">
        <v>1</v>
      </c>
      <c r="F17" s="9">
        <f t="shared" si="0"/>
        <v>0</v>
      </c>
      <c r="G17" s="105">
        <v>1</v>
      </c>
    </row>
    <row r="18" spans="1:7" x14ac:dyDescent="0.3">
      <c r="A18" s="12"/>
      <c r="B18" s="12"/>
      <c r="C18" s="94" t="s">
        <v>158</v>
      </c>
      <c r="D18" s="94" t="s">
        <v>159</v>
      </c>
      <c r="E18" s="105">
        <v>1</v>
      </c>
      <c r="F18" s="9">
        <f t="shared" si="0"/>
        <v>0</v>
      </c>
      <c r="G18" s="105">
        <v>1</v>
      </c>
    </row>
    <row r="19" spans="1:7" ht="26.4" x14ac:dyDescent="0.3">
      <c r="A19" s="12"/>
      <c r="B19" s="12">
        <v>65</v>
      </c>
      <c r="C19" s="13"/>
      <c r="D19" s="97" t="s">
        <v>160</v>
      </c>
      <c r="E19" s="105">
        <f t="shared" ref="E19:G19" si="1">E20</f>
        <v>1800</v>
      </c>
      <c r="F19" s="9">
        <f t="shared" si="0"/>
        <v>0</v>
      </c>
      <c r="G19" s="105">
        <f t="shared" si="1"/>
        <v>1800</v>
      </c>
    </row>
    <row r="20" spans="1:7" x14ac:dyDescent="0.3">
      <c r="A20" s="12"/>
      <c r="B20" s="12"/>
      <c r="C20" s="94" t="s">
        <v>161</v>
      </c>
      <c r="D20" s="98" t="s">
        <v>162</v>
      </c>
      <c r="E20" s="105">
        <v>1800</v>
      </c>
      <c r="F20" s="9">
        <f t="shared" si="0"/>
        <v>0</v>
      </c>
      <c r="G20" s="105">
        <v>1800</v>
      </c>
    </row>
    <row r="21" spans="1:7" x14ac:dyDescent="0.3">
      <c r="A21" s="12"/>
      <c r="B21" s="12">
        <v>66</v>
      </c>
      <c r="C21" s="13"/>
      <c r="D21" s="99" t="s">
        <v>163</v>
      </c>
      <c r="E21" s="105">
        <f>E22+E23</f>
        <v>11100</v>
      </c>
      <c r="F21" s="9">
        <f t="shared" si="0"/>
        <v>3000</v>
      </c>
      <c r="G21" s="105">
        <f>G22+G23</f>
        <v>14100</v>
      </c>
    </row>
    <row r="22" spans="1:7" x14ac:dyDescent="0.3">
      <c r="A22" s="12"/>
      <c r="B22" s="28"/>
      <c r="C22" s="100" t="s">
        <v>158</v>
      </c>
      <c r="D22" s="94" t="s">
        <v>159</v>
      </c>
      <c r="E22" s="105">
        <v>10500</v>
      </c>
      <c r="F22" s="105">
        <f t="shared" si="0"/>
        <v>3000</v>
      </c>
      <c r="G22" s="105">
        <v>13500</v>
      </c>
    </row>
    <row r="23" spans="1:7" x14ac:dyDescent="0.3">
      <c r="A23" s="12"/>
      <c r="B23" s="28"/>
      <c r="C23" s="100" t="s">
        <v>164</v>
      </c>
      <c r="D23" s="94" t="s">
        <v>165</v>
      </c>
      <c r="E23" s="105">
        <v>600</v>
      </c>
      <c r="F23" s="105">
        <f t="shared" si="0"/>
        <v>0</v>
      </c>
      <c r="G23" s="105">
        <v>600</v>
      </c>
    </row>
    <row r="24" spans="1:7" ht="26.4" x14ac:dyDescent="0.3">
      <c r="A24" s="12"/>
      <c r="B24" s="12">
        <v>67</v>
      </c>
      <c r="C24" s="13"/>
      <c r="D24" s="16" t="s">
        <v>32</v>
      </c>
      <c r="E24" s="105">
        <f>E25+E26+E27</f>
        <v>231496</v>
      </c>
      <c r="F24" s="105">
        <f t="shared" si="0"/>
        <v>36554</v>
      </c>
      <c r="G24" s="105">
        <f>G25+G26+G27</f>
        <v>268050</v>
      </c>
    </row>
    <row r="25" spans="1:7" x14ac:dyDescent="0.3">
      <c r="A25" s="12"/>
      <c r="B25" s="12"/>
      <c r="C25" s="13" t="s">
        <v>166</v>
      </c>
      <c r="D25" s="18" t="s">
        <v>167</v>
      </c>
      <c r="E25" s="105">
        <v>9900</v>
      </c>
      <c r="F25" s="9">
        <f t="shared" si="0"/>
        <v>30800</v>
      </c>
      <c r="G25" s="105">
        <v>40700</v>
      </c>
    </row>
    <row r="26" spans="1:7" x14ac:dyDescent="0.3">
      <c r="A26" s="12"/>
      <c r="B26" s="12"/>
      <c r="C26" s="13" t="s">
        <v>168</v>
      </c>
      <c r="D26" s="18" t="s">
        <v>167</v>
      </c>
      <c r="E26" s="105">
        <v>87246</v>
      </c>
      <c r="F26" s="9">
        <f t="shared" si="0"/>
        <v>6204</v>
      </c>
      <c r="G26" s="105">
        <v>93450</v>
      </c>
    </row>
    <row r="27" spans="1:7" x14ac:dyDescent="0.3">
      <c r="A27" s="12"/>
      <c r="B27" s="12"/>
      <c r="C27" s="13" t="s">
        <v>174</v>
      </c>
      <c r="D27" s="18" t="s">
        <v>175</v>
      </c>
      <c r="E27" s="105">
        <v>134350</v>
      </c>
      <c r="F27" s="105">
        <f t="shared" si="0"/>
        <v>-450</v>
      </c>
      <c r="G27" s="105">
        <v>133900</v>
      </c>
    </row>
    <row r="28" spans="1:7" x14ac:dyDescent="0.3">
      <c r="A28" s="14">
        <v>7</v>
      </c>
      <c r="B28" s="15"/>
      <c r="C28" s="15"/>
      <c r="D28" s="26" t="s">
        <v>8</v>
      </c>
      <c r="E28" s="105">
        <v>0</v>
      </c>
      <c r="F28" s="9">
        <f t="shared" si="0"/>
        <v>0</v>
      </c>
      <c r="G28" s="105">
        <v>0</v>
      </c>
    </row>
    <row r="29" spans="1:7" x14ac:dyDescent="0.3">
      <c r="A29" s="16"/>
      <c r="B29" s="16">
        <v>72</v>
      </c>
      <c r="C29" s="16"/>
      <c r="D29" s="27" t="s">
        <v>30</v>
      </c>
      <c r="E29" s="106">
        <v>0</v>
      </c>
      <c r="F29" s="10">
        <f t="shared" si="0"/>
        <v>0</v>
      </c>
      <c r="G29" s="106">
        <v>0</v>
      </c>
    </row>
    <row r="30" spans="1:7" x14ac:dyDescent="0.3">
      <c r="A30" s="101">
        <v>9</v>
      </c>
      <c r="B30" s="16"/>
      <c r="C30" s="16"/>
      <c r="D30" s="102" t="s">
        <v>169</v>
      </c>
      <c r="E30" s="106"/>
      <c r="F30" s="10">
        <f t="shared" si="0"/>
        <v>0</v>
      </c>
      <c r="G30" s="106"/>
    </row>
    <row r="31" spans="1:7" x14ac:dyDescent="0.3">
      <c r="A31" s="16"/>
      <c r="B31" s="90">
        <v>92</v>
      </c>
      <c r="C31" s="13"/>
      <c r="D31" s="96" t="s">
        <v>86</v>
      </c>
      <c r="E31" s="106">
        <f>SUM(E32:E35)</f>
        <v>2000</v>
      </c>
      <c r="F31" s="10">
        <f t="shared" si="0"/>
        <v>3862</v>
      </c>
      <c r="G31" s="106">
        <f>SUM(G32:G35)</f>
        <v>5862</v>
      </c>
    </row>
    <row r="32" spans="1:7" x14ac:dyDescent="0.3">
      <c r="B32" s="90"/>
      <c r="C32" s="103" t="s">
        <v>172</v>
      </c>
      <c r="D32" s="104" t="s">
        <v>188</v>
      </c>
      <c r="E32" s="105">
        <v>1000</v>
      </c>
      <c r="F32" s="9">
        <f t="shared" si="0"/>
        <v>1691</v>
      </c>
      <c r="G32" s="105">
        <v>2691</v>
      </c>
    </row>
    <row r="33" spans="1:7" x14ac:dyDescent="0.3">
      <c r="A33" s="90"/>
      <c r="B33" s="90"/>
      <c r="C33" s="103" t="s">
        <v>170</v>
      </c>
      <c r="D33" s="13" t="s">
        <v>189</v>
      </c>
      <c r="E33" s="105">
        <v>0</v>
      </c>
      <c r="F33" s="9">
        <f t="shared" si="0"/>
        <v>288</v>
      </c>
      <c r="G33" s="105">
        <v>288</v>
      </c>
    </row>
    <row r="34" spans="1:7" x14ac:dyDescent="0.3">
      <c r="A34" s="90"/>
      <c r="B34" s="90"/>
      <c r="C34" s="103" t="s">
        <v>173</v>
      </c>
      <c r="D34" s="13" t="s">
        <v>187</v>
      </c>
      <c r="E34" s="107">
        <v>0</v>
      </c>
      <c r="F34" s="92">
        <f t="shared" si="0"/>
        <v>1570</v>
      </c>
      <c r="G34" s="107">
        <v>1570</v>
      </c>
    </row>
    <row r="35" spans="1:7" x14ac:dyDescent="0.3">
      <c r="A35" s="90"/>
      <c r="B35" s="90"/>
      <c r="C35" s="103" t="s">
        <v>171</v>
      </c>
      <c r="D35" s="94" t="s">
        <v>181</v>
      </c>
      <c r="E35" s="92">
        <v>1000</v>
      </c>
      <c r="F35" s="92">
        <f t="shared" si="0"/>
        <v>313</v>
      </c>
      <c r="G35" s="92">
        <v>1313</v>
      </c>
    </row>
    <row r="38" spans="1:7" ht="15.75" customHeight="1" x14ac:dyDescent="0.3">
      <c r="A38" s="130" t="s">
        <v>45</v>
      </c>
      <c r="B38" s="130"/>
      <c r="C38" s="130"/>
      <c r="D38" s="130"/>
      <c r="E38" s="130"/>
    </row>
    <row r="39" spans="1:7" ht="17.399999999999999" x14ac:dyDescent="0.3">
      <c r="A39" s="25"/>
      <c r="B39" s="25"/>
      <c r="C39" s="25"/>
      <c r="D39" s="25"/>
      <c r="E39" s="5"/>
    </row>
    <row r="40" spans="1:7" ht="26.4" x14ac:dyDescent="0.3">
      <c r="A40" s="21" t="s">
        <v>5</v>
      </c>
      <c r="B40" s="20" t="s">
        <v>6</v>
      </c>
      <c r="C40" s="20" t="s">
        <v>148</v>
      </c>
      <c r="D40" s="20" t="s">
        <v>9</v>
      </c>
      <c r="E40" s="20" t="s">
        <v>66</v>
      </c>
      <c r="F40" s="20" t="s">
        <v>182</v>
      </c>
      <c r="G40" s="20" t="s">
        <v>183</v>
      </c>
    </row>
    <row r="41" spans="1:7" x14ac:dyDescent="0.3">
      <c r="A41" s="21"/>
      <c r="B41" s="108"/>
      <c r="C41" s="20"/>
      <c r="D41" s="109" t="s">
        <v>1</v>
      </c>
      <c r="E41" s="110">
        <f>E42+E72</f>
        <v>1825154</v>
      </c>
      <c r="F41" s="110">
        <f>G41-E41</f>
        <v>50726</v>
      </c>
      <c r="G41" s="110">
        <f>G42+G72</f>
        <v>1875880</v>
      </c>
    </row>
    <row r="42" spans="1:7" x14ac:dyDescent="0.3">
      <c r="A42" s="11">
        <v>3</v>
      </c>
      <c r="B42" s="11"/>
      <c r="C42" s="11"/>
      <c r="D42" s="11" t="s">
        <v>10</v>
      </c>
      <c r="E42" s="111">
        <f>E43+E47+E62+E66+E69</f>
        <v>1801837</v>
      </c>
      <c r="F42" s="111">
        <f t="shared" ref="F42:F78" si="2">G42-E42</f>
        <v>43396</v>
      </c>
      <c r="G42" s="111">
        <f>G43+G47+G62+G66+G69</f>
        <v>1845233</v>
      </c>
    </row>
    <row r="43" spans="1:7" x14ac:dyDescent="0.3">
      <c r="A43" s="11"/>
      <c r="B43" s="16">
        <v>31</v>
      </c>
      <c r="C43" s="16"/>
      <c r="D43" s="16" t="s">
        <v>11</v>
      </c>
      <c r="E43" s="8">
        <f>E44+E46+E45</f>
        <v>1584250</v>
      </c>
      <c r="F43" s="8">
        <f t="shared" si="2"/>
        <v>2000</v>
      </c>
      <c r="G43" s="8">
        <f>G44+G46+G45</f>
        <v>1586250</v>
      </c>
    </row>
    <row r="44" spans="1:7" x14ac:dyDescent="0.3">
      <c r="A44" s="12"/>
      <c r="B44" s="12"/>
      <c r="C44" s="13" t="s">
        <v>166</v>
      </c>
      <c r="D44" s="18" t="s">
        <v>167</v>
      </c>
      <c r="E44" s="9">
        <v>0</v>
      </c>
      <c r="F44" s="9">
        <f t="shared" si="2"/>
        <v>2000</v>
      </c>
      <c r="G44" s="9">
        <v>2000</v>
      </c>
    </row>
    <row r="45" spans="1:7" x14ac:dyDescent="0.3">
      <c r="A45" s="12"/>
      <c r="B45" s="12"/>
      <c r="C45" s="13" t="s">
        <v>174</v>
      </c>
      <c r="D45" s="18" t="s">
        <v>175</v>
      </c>
      <c r="E45" s="9">
        <v>129050</v>
      </c>
      <c r="F45" s="9">
        <f t="shared" si="2"/>
        <v>0</v>
      </c>
      <c r="G45" s="9">
        <v>129050</v>
      </c>
    </row>
    <row r="46" spans="1:7" x14ac:dyDescent="0.3">
      <c r="A46" s="12"/>
      <c r="B46" s="12"/>
      <c r="C46" s="13" t="s">
        <v>151</v>
      </c>
      <c r="D46" s="95" t="s">
        <v>152</v>
      </c>
      <c r="E46" s="9">
        <v>1455200</v>
      </c>
      <c r="F46" s="9">
        <f t="shared" si="2"/>
        <v>0</v>
      </c>
      <c r="G46" s="9">
        <v>1455200</v>
      </c>
    </row>
    <row r="47" spans="1:7" x14ac:dyDescent="0.3">
      <c r="A47" s="12"/>
      <c r="B47" s="12">
        <v>32</v>
      </c>
      <c r="C47" s="13"/>
      <c r="D47" s="12" t="s">
        <v>25</v>
      </c>
      <c r="E47" s="105">
        <f>SUM(E48:E61)</f>
        <v>205347</v>
      </c>
      <c r="F47" s="105">
        <f t="shared" si="2"/>
        <v>14916</v>
      </c>
      <c r="G47" s="105">
        <f>SUM(G48:G61)</f>
        <v>220263</v>
      </c>
    </row>
    <row r="48" spans="1:7" x14ac:dyDescent="0.3">
      <c r="A48" s="12"/>
      <c r="B48" s="12"/>
      <c r="C48" s="13" t="s">
        <v>166</v>
      </c>
      <c r="D48" s="18" t="s">
        <v>167</v>
      </c>
      <c r="E48" s="105">
        <v>9100</v>
      </c>
      <c r="F48" s="105">
        <f t="shared" si="2"/>
        <v>4400</v>
      </c>
      <c r="G48" s="105">
        <v>13500</v>
      </c>
    </row>
    <row r="49" spans="1:7" x14ac:dyDescent="0.3">
      <c r="A49" s="112"/>
      <c r="B49" s="112"/>
      <c r="C49" s="113" t="s">
        <v>177</v>
      </c>
      <c r="D49" s="114" t="s">
        <v>167</v>
      </c>
      <c r="E49" s="105">
        <v>82246</v>
      </c>
      <c r="F49" s="105">
        <f t="shared" si="2"/>
        <v>4654</v>
      </c>
      <c r="G49" s="105">
        <v>86900</v>
      </c>
    </row>
    <row r="50" spans="1:7" x14ac:dyDescent="0.3">
      <c r="A50" s="12"/>
      <c r="B50" s="12"/>
      <c r="C50" s="13" t="s">
        <v>158</v>
      </c>
      <c r="D50" s="94" t="s">
        <v>159</v>
      </c>
      <c r="E50" s="105">
        <v>2901</v>
      </c>
      <c r="F50" s="105">
        <f t="shared" si="2"/>
        <v>0</v>
      </c>
      <c r="G50" s="105">
        <v>2901</v>
      </c>
    </row>
    <row r="51" spans="1:7" x14ac:dyDescent="0.3">
      <c r="A51" s="12"/>
      <c r="B51" s="12"/>
      <c r="C51" s="13" t="s">
        <v>161</v>
      </c>
      <c r="D51" s="98" t="s">
        <v>162</v>
      </c>
      <c r="E51" s="105">
        <v>1450</v>
      </c>
      <c r="F51" s="105">
        <f t="shared" si="2"/>
        <v>0</v>
      </c>
      <c r="G51" s="105">
        <v>1450</v>
      </c>
    </row>
    <row r="52" spans="1:7" x14ac:dyDescent="0.3">
      <c r="A52" s="12"/>
      <c r="B52" s="12"/>
      <c r="C52" s="13" t="s">
        <v>149</v>
      </c>
      <c r="D52" s="94" t="s">
        <v>150</v>
      </c>
      <c r="E52" s="9">
        <v>0</v>
      </c>
      <c r="F52" s="9">
        <f t="shared" si="2"/>
        <v>0</v>
      </c>
      <c r="G52" s="9">
        <v>0</v>
      </c>
    </row>
    <row r="53" spans="1:7" x14ac:dyDescent="0.3">
      <c r="A53" s="12"/>
      <c r="B53" s="12"/>
      <c r="C53" s="13" t="s">
        <v>174</v>
      </c>
      <c r="D53" s="18" t="s">
        <v>175</v>
      </c>
      <c r="E53" s="105">
        <v>5300</v>
      </c>
      <c r="F53" s="105">
        <f t="shared" si="2"/>
        <v>0</v>
      </c>
      <c r="G53" s="105">
        <v>5300</v>
      </c>
    </row>
    <row r="54" spans="1:7" x14ac:dyDescent="0.3">
      <c r="A54" s="12"/>
      <c r="B54" s="12"/>
      <c r="C54" s="13" t="s">
        <v>151</v>
      </c>
      <c r="D54" s="95" t="s">
        <v>152</v>
      </c>
      <c r="E54" s="105">
        <v>101300</v>
      </c>
      <c r="F54" s="105">
        <f t="shared" si="2"/>
        <v>3330</v>
      </c>
      <c r="G54" s="105">
        <v>104630</v>
      </c>
    </row>
    <row r="55" spans="1:7" x14ac:dyDescent="0.3">
      <c r="A55" s="12"/>
      <c r="B55" s="12"/>
      <c r="C55" s="13" t="s">
        <v>153</v>
      </c>
      <c r="D55" s="95" t="s">
        <v>154</v>
      </c>
      <c r="E55" s="9">
        <v>180</v>
      </c>
      <c r="F55" s="9">
        <f t="shared" si="2"/>
        <v>0</v>
      </c>
      <c r="G55" s="9">
        <v>180</v>
      </c>
    </row>
    <row r="56" spans="1:7" x14ac:dyDescent="0.3">
      <c r="A56" s="12"/>
      <c r="B56" s="12"/>
      <c r="C56" s="13" t="s">
        <v>155</v>
      </c>
      <c r="D56" s="95" t="s">
        <v>156</v>
      </c>
      <c r="E56" s="9">
        <v>270</v>
      </c>
      <c r="F56" s="9">
        <f t="shared" si="2"/>
        <v>0</v>
      </c>
      <c r="G56" s="9">
        <v>270</v>
      </c>
    </row>
    <row r="57" spans="1:7" x14ac:dyDescent="0.3">
      <c r="A57" s="12"/>
      <c r="B57" s="12"/>
      <c r="C57" s="13" t="s">
        <v>164</v>
      </c>
      <c r="D57" s="95" t="s">
        <v>165</v>
      </c>
      <c r="E57" s="105">
        <v>600</v>
      </c>
      <c r="F57" s="105">
        <f t="shared" si="2"/>
        <v>0</v>
      </c>
      <c r="G57" s="105">
        <v>600</v>
      </c>
    </row>
    <row r="58" spans="1:7" x14ac:dyDescent="0.3">
      <c r="A58" s="12"/>
      <c r="B58" s="12"/>
      <c r="C58" s="103" t="s">
        <v>170</v>
      </c>
      <c r="D58" s="13" t="s">
        <v>189</v>
      </c>
      <c r="E58" s="105">
        <v>0</v>
      </c>
      <c r="F58" s="105">
        <f t="shared" si="2"/>
        <v>288</v>
      </c>
      <c r="G58" s="105">
        <v>288</v>
      </c>
    </row>
    <row r="59" spans="1:7" x14ac:dyDescent="0.3">
      <c r="A59" s="12"/>
      <c r="B59" s="12"/>
      <c r="C59" s="13" t="s">
        <v>172</v>
      </c>
      <c r="D59" s="95" t="s">
        <v>179</v>
      </c>
      <c r="E59" s="105">
        <v>1000</v>
      </c>
      <c r="F59" s="105">
        <f t="shared" si="2"/>
        <v>361</v>
      </c>
      <c r="G59" s="105">
        <v>1361</v>
      </c>
    </row>
    <row r="60" spans="1:7" x14ac:dyDescent="0.3">
      <c r="A60" s="12"/>
      <c r="B60" s="12"/>
      <c r="C60" s="13" t="s">
        <v>173</v>
      </c>
      <c r="D60" s="121" t="s">
        <v>187</v>
      </c>
      <c r="E60" s="105">
        <v>0</v>
      </c>
      <c r="F60" s="105">
        <f t="shared" si="2"/>
        <v>1570</v>
      </c>
      <c r="G60" s="105">
        <v>1570</v>
      </c>
    </row>
    <row r="61" spans="1:7" x14ac:dyDescent="0.3">
      <c r="A61" s="12"/>
      <c r="B61" s="12"/>
      <c r="C61" s="13" t="s">
        <v>171</v>
      </c>
      <c r="D61" s="95" t="s">
        <v>180</v>
      </c>
      <c r="E61" s="105">
        <v>1000</v>
      </c>
      <c r="F61" s="105">
        <f t="shared" si="2"/>
        <v>313</v>
      </c>
      <c r="G61" s="105">
        <v>1313</v>
      </c>
    </row>
    <row r="62" spans="1:7" x14ac:dyDescent="0.3">
      <c r="A62" s="12"/>
      <c r="B62" s="12">
        <v>34</v>
      </c>
      <c r="C62" s="13"/>
      <c r="D62" s="96" t="s">
        <v>75</v>
      </c>
      <c r="E62" s="105">
        <f t="shared" ref="E62" si="3">E63+E65+E64</f>
        <v>1000</v>
      </c>
      <c r="F62" s="105">
        <f t="shared" si="2"/>
        <v>0</v>
      </c>
      <c r="G62" s="105">
        <f t="shared" ref="G62" si="4">G63+G65+G64</f>
        <v>1000</v>
      </c>
    </row>
    <row r="63" spans="1:7" x14ac:dyDescent="0.3">
      <c r="A63" s="12"/>
      <c r="B63" s="12"/>
      <c r="C63" s="13" t="s">
        <v>178</v>
      </c>
      <c r="D63" s="18" t="s">
        <v>167</v>
      </c>
      <c r="E63" s="105">
        <v>1000</v>
      </c>
      <c r="F63" s="105">
        <f t="shared" si="2"/>
        <v>0</v>
      </c>
      <c r="G63" s="105">
        <v>1000</v>
      </c>
    </row>
    <row r="64" spans="1:7" x14ac:dyDescent="0.3">
      <c r="A64" s="12"/>
      <c r="B64" s="12"/>
      <c r="C64" s="13" t="s">
        <v>149</v>
      </c>
      <c r="D64" s="94" t="s">
        <v>150</v>
      </c>
      <c r="E64" s="9">
        <v>0</v>
      </c>
      <c r="F64" s="9">
        <f t="shared" si="2"/>
        <v>0</v>
      </c>
      <c r="G64" s="9">
        <v>0</v>
      </c>
    </row>
    <row r="65" spans="1:7" x14ac:dyDescent="0.3">
      <c r="A65" s="12"/>
      <c r="B65" s="12"/>
      <c r="C65" s="13" t="s">
        <v>151</v>
      </c>
      <c r="D65" s="19" t="s">
        <v>152</v>
      </c>
      <c r="E65" s="9">
        <v>0</v>
      </c>
      <c r="F65" s="9">
        <f t="shared" si="2"/>
        <v>0</v>
      </c>
      <c r="G65" s="9">
        <v>0</v>
      </c>
    </row>
    <row r="66" spans="1:7" ht="26.4" x14ac:dyDescent="0.3">
      <c r="A66" s="12"/>
      <c r="B66" s="12">
        <v>37</v>
      </c>
      <c r="C66" s="13"/>
      <c r="D66" s="97" t="s">
        <v>133</v>
      </c>
      <c r="E66" s="9">
        <f>E68</f>
        <v>11240</v>
      </c>
      <c r="F66" s="9">
        <f t="shared" si="2"/>
        <v>25760</v>
      </c>
      <c r="G66" s="9">
        <f>G68+G67</f>
        <v>37000</v>
      </c>
    </row>
    <row r="67" spans="1:7" x14ac:dyDescent="0.3">
      <c r="A67" s="12"/>
      <c r="B67" s="12"/>
      <c r="C67" s="13" t="s">
        <v>166</v>
      </c>
      <c r="D67" s="18" t="s">
        <v>167</v>
      </c>
      <c r="E67" s="9">
        <v>0</v>
      </c>
      <c r="F67" s="9">
        <f t="shared" si="2"/>
        <v>23500</v>
      </c>
      <c r="G67" s="9">
        <v>23500</v>
      </c>
    </row>
    <row r="68" spans="1:7" x14ac:dyDescent="0.3">
      <c r="A68" s="12"/>
      <c r="B68" s="12"/>
      <c r="C68" s="120" t="s">
        <v>151</v>
      </c>
      <c r="D68" s="19" t="s">
        <v>152</v>
      </c>
      <c r="E68" s="9">
        <v>11240</v>
      </c>
      <c r="F68" s="9">
        <f t="shared" si="2"/>
        <v>2260</v>
      </c>
      <c r="G68" s="9">
        <v>13500</v>
      </c>
    </row>
    <row r="69" spans="1:7" x14ac:dyDescent="0.3">
      <c r="A69" s="12"/>
      <c r="B69" s="12">
        <v>38</v>
      </c>
      <c r="C69" s="13"/>
      <c r="D69" s="97" t="s">
        <v>91</v>
      </c>
      <c r="E69" s="9"/>
      <c r="F69" s="9">
        <f t="shared" si="2"/>
        <v>720</v>
      </c>
      <c r="G69" s="9">
        <v>720</v>
      </c>
    </row>
    <row r="70" spans="1:7" x14ac:dyDescent="0.3">
      <c r="A70" s="12"/>
      <c r="B70" s="12"/>
      <c r="C70" s="13" t="s">
        <v>151</v>
      </c>
      <c r="D70" s="19" t="s">
        <v>152</v>
      </c>
      <c r="E70" s="9">
        <v>0</v>
      </c>
      <c r="F70" s="9">
        <f t="shared" si="2"/>
        <v>720</v>
      </c>
      <c r="G70" s="9">
        <v>720</v>
      </c>
    </row>
    <row r="71" spans="1:7" x14ac:dyDescent="0.3">
      <c r="A71" s="14">
        <v>4</v>
      </c>
      <c r="B71" s="15"/>
      <c r="C71" s="15"/>
      <c r="D71" s="26" t="s">
        <v>12</v>
      </c>
      <c r="E71" s="9"/>
      <c r="F71" s="9">
        <f t="shared" si="2"/>
        <v>0</v>
      </c>
      <c r="G71" s="9"/>
    </row>
    <row r="72" spans="1:7" x14ac:dyDescent="0.3">
      <c r="A72" s="16"/>
      <c r="B72" s="16">
        <v>42</v>
      </c>
      <c r="C72" s="16"/>
      <c r="D72" s="27" t="s">
        <v>33</v>
      </c>
      <c r="E72" s="105">
        <f t="shared" ref="E72" si="5">E73+E77+E75+E76+E74</f>
        <v>23317</v>
      </c>
      <c r="F72" s="105">
        <f t="shared" si="2"/>
        <v>7330</v>
      </c>
      <c r="G72" s="105">
        <f>G73+G77+G75+G76+G74+G78</f>
        <v>30647</v>
      </c>
    </row>
    <row r="73" spans="1:7" ht="26.4" x14ac:dyDescent="0.3">
      <c r="A73" s="16"/>
      <c r="B73" s="16"/>
      <c r="C73" s="19" t="s">
        <v>166</v>
      </c>
      <c r="D73" s="18" t="s">
        <v>167</v>
      </c>
      <c r="E73" s="10">
        <v>800</v>
      </c>
      <c r="F73" s="10">
        <f t="shared" si="2"/>
        <v>0</v>
      </c>
      <c r="G73" s="10">
        <v>800</v>
      </c>
    </row>
    <row r="74" spans="1:7" ht="26.4" x14ac:dyDescent="0.3">
      <c r="A74" s="16"/>
      <c r="B74" s="16"/>
      <c r="C74" s="19" t="s">
        <v>177</v>
      </c>
      <c r="D74" s="13" t="s">
        <v>176</v>
      </c>
      <c r="E74" s="10">
        <v>4000</v>
      </c>
      <c r="F74" s="10">
        <f t="shared" si="2"/>
        <v>2000</v>
      </c>
      <c r="G74" s="10">
        <v>6000</v>
      </c>
    </row>
    <row r="75" spans="1:7" ht="26.4" x14ac:dyDescent="0.3">
      <c r="A75" s="16"/>
      <c r="B75" s="16"/>
      <c r="C75" s="19" t="s">
        <v>158</v>
      </c>
      <c r="D75" s="13" t="s">
        <v>159</v>
      </c>
      <c r="E75" s="10">
        <v>7600</v>
      </c>
      <c r="F75" s="10">
        <f t="shared" si="2"/>
        <v>3000</v>
      </c>
      <c r="G75" s="10">
        <v>10600</v>
      </c>
    </row>
    <row r="76" spans="1:7" ht="26.4" x14ac:dyDescent="0.3">
      <c r="A76" s="16"/>
      <c r="B76" s="16"/>
      <c r="C76" s="115" t="s">
        <v>161</v>
      </c>
      <c r="D76" s="98" t="s">
        <v>162</v>
      </c>
      <c r="E76" s="10">
        <v>350</v>
      </c>
      <c r="F76" s="10">
        <f t="shared" si="2"/>
        <v>0</v>
      </c>
      <c r="G76" s="10">
        <v>350</v>
      </c>
    </row>
    <row r="77" spans="1:7" ht="26.4" x14ac:dyDescent="0.3">
      <c r="A77" s="16"/>
      <c r="B77" s="16"/>
      <c r="C77" s="19" t="s">
        <v>151</v>
      </c>
      <c r="D77" s="19" t="s">
        <v>152</v>
      </c>
      <c r="E77" s="10">
        <v>10567</v>
      </c>
      <c r="F77" s="10">
        <f t="shared" si="2"/>
        <v>1000</v>
      </c>
      <c r="G77" s="10">
        <v>11567</v>
      </c>
    </row>
    <row r="78" spans="1:7" x14ac:dyDescent="0.3">
      <c r="A78" s="12"/>
      <c r="B78" s="12"/>
      <c r="C78" s="13" t="s">
        <v>172</v>
      </c>
      <c r="D78" s="95" t="s">
        <v>179</v>
      </c>
      <c r="E78" s="105">
        <v>0</v>
      </c>
      <c r="F78" s="105">
        <f t="shared" si="2"/>
        <v>1330</v>
      </c>
      <c r="G78" s="105">
        <v>1330</v>
      </c>
    </row>
  </sheetData>
  <mergeCells count="5">
    <mergeCell ref="A38:E38"/>
    <mergeCell ref="A3:E3"/>
    <mergeCell ref="A5:E5"/>
    <mergeCell ref="A7:E7"/>
    <mergeCell ref="A1:G1"/>
  </mergeCell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8"/>
  <sheetViews>
    <sheetView workbookViewId="0">
      <selection activeCell="D19" sqref="D19"/>
    </sheetView>
  </sheetViews>
  <sheetFormatPr defaultRowHeight="14.4" x14ac:dyDescent="0.3"/>
  <cols>
    <col min="1" max="1" width="37.6640625" customWidth="1"/>
    <col min="2" max="4" width="25.33203125" customWidth="1"/>
  </cols>
  <sheetData>
    <row r="1" spans="1:4" ht="42" customHeight="1" x14ac:dyDescent="0.3">
      <c r="A1" s="130" t="s">
        <v>184</v>
      </c>
      <c r="B1" s="130"/>
      <c r="C1" s="130"/>
      <c r="D1" s="130"/>
    </row>
    <row r="2" spans="1:4" ht="18" customHeight="1" x14ac:dyDescent="0.3">
      <c r="A2" s="4"/>
      <c r="B2" s="4"/>
      <c r="C2" s="4"/>
      <c r="D2" s="4"/>
    </row>
    <row r="3" spans="1:4" ht="15.6" x14ac:dyDescent="0.3">
      <c r="A3" s="130" t="s">
        <v>23</v>
      </c>
      <c r="B3" s="130"/>
      <c r="C3" s="131"/>
      <c r="D3" s="131"/>
    </row>
    <row r="4" spans="1:4" ht="17.399999999999999" x14ac:dyDescent="0.3">
      <c r="A4" s="4"/>
      <c r="B4" s="4"/>
      <c r="C4" s="5"/>
      <c r="D4" s="5"/>
    </row>
    <row r="5" spans="1:4" ht="18" customHeight="1" x14ac:dyDescent="0.3">
      <c r="A5" s="130" t="s">
        <v>4</v>
      </c>
      <c r="B5" s="132"/>
      <c r="C5" s="132"/>
      <c r="D5" s="132"/>
    </row>
    <row r="6" spans="1:4" ht="17.399999999999999" x14ac:dyDescent="0.3">
      <c r="A6" s="4"/>
      <c r="B6" s="4"/>
      <c r="C6" s="5"/>
      <c r="D6" s="5"/>
    </row>
    <row r="7" spans="1:4" ht="15.6" x14ac:dyDescent="0.3">
      <c r="A7" s="130" t="s">
        <v>13</v>
      </c>
      <c r="B7" s="151"/>
      <c r="C7" s="151"/>
      <c r="D7" s="151"/>
    </row>
    <row r="8" spans="1:4" ht="17.399999999999999" x14ac:dyDescent="0.3">
      <c r="A8" s="4"/>
      <c r="B8" s="4"/>
      <c r="C8" s="5"/>
      <c r="D8" s="36" t="s">
        <v>35</v>
      </c>
    </row>
    <row r="9" spans="1:4" ht="26.4" x14ac:dyDescent="0.3">
      <c r="A9" s="21" t="s">
        <v>46</v>
      </c>
      <c r="B9" s="20" t="s">
        <v>66</v>
      </c>
      <c r="C9" s="20" t="s">
        <v>182</v>
      </c>
      <c r="D9" s="20" t="s">
        <v>183</v>
      </c>
    </row>
    <row r="10" spans="1:4" ht="15.75" customHeight="1" x14ac:dyDescent="0.3">
      <c r="A10" s="11" t="s">
        <v>14</v>
      </c>
      <c r="B10" s="9">
        <f t="shared" ref="B10" si="0">B18</f>
        <v>1825154</v>
      </c>
      <c r="C10" s="9">
        <f>D10-B10</f>
        <v>50726</v>
      </c>
      <c r="D10" s="9">
        <v>1875880</v>
      </c>
    </row>
    <row r="11" spans="1:4" ht="15.75" customHeight="1" x14ac:dyDescent="0.3">
      <c r="A11" s="11" t="s">
        <v>15</v>
      </c>
      <c r="B11" s="9"/>
      <c r="C11" s="9"/>
      <c r="D11" s="9"/>
    </row>
    <row r="12" spans="1:4" ht="26.4" x14ac:dyDescent="0.3">
      <c r="A12" s="18" t="s">
        <v>16</v>
      </c>
      <c r="B12" s="9"/>
      <c r="C12" s="9"/>
      <c r="D12" s="9"/>
    </row>
    <row r="13" spans="1:4" x14ac:dyDescent="0.3">
      <c r="A13" s="17" t="s">
        <v>17</v>
      </c>
      <c r="B13" s="9"/>
      <c r="C13" s="9"/>
      <c r="D13" s="9"/>
    </row>
    <row r="14" spans="1:4" x14ac:dyDescent="0.3">
      <c r="A14" s="11" t="s">
        <v>18</v>
      </c>
      <c r="B14" s="9"/>
      <c r="C14" s="9"/>
      <c r="D14" s="10"/>
    </row>
    <row r="15" spans="1:4" ht="26.4" x14ac:dyDescent="0.3">
      <c r="A15" s="19" t="s">
        <v>19</v>
      </c>
      <c r="B15" s="9"/>
      <c r="C15" s="9"/>
      <c r="D15" s="10"/>
    </row>
    <row r="16" spans="1:4" x14ac:dyDescent="0.3">
      <c r="A16" s="89" t="s">
        <v>145</v>
      </c>
      <c r="B16" s="92"/>
      <c r="C16" s="92"/>
      <c r="D16" s="92"/>
    </row>
    <row r="17" spans="1:4" x14ac:dyDescent="0.3">
      <c r="A17" s="91" t="s">
        <v>146</v>
      </c>
      <c r="B17" s="92"/>
      <c r="C17" s="92"/>
      <c r="D17" s="92"/>
    </row>
    <row r="18" spans="1:4" x14ac:dyDescent="0.3">
      <c r="A18" s="91" t="s">
        <v>147</v>
      </c>
      <c r="B18" s="92">
        <v>1825154</v>
      </c>
      <c r="C18" s="9">
        <f>D18-B18</f>
        <v>50726</v>
      </c>
      <c r="D18" s="92">
        <v>1875880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4"/>
  <sheetViews>
    <sheetView workbookViewId="0">
      <selection sqref="A1:F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6" width="25.33203125" customWidth="1"/>
  </cols>
  <sheetData>
    <row r="1" spans="1:6" ht="42" customHeight="1" x14ac:dyDescent="0.3">
      <c r="A1" s="130" t="s">
        <v>184</v>
      </c>
      <c r="B1" s="130"/>
      <c r="C1" s="130"/>
      <c r="D1" s="130"/>
      <c r="E1" s="130"/>
      <c r="F1" s="130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130" t="s">
        <v>23</v>
      </c>
      <c r="B3" s="130"/>
      <c r="C3" s="130"/>
      <c r="D3" s="130"/>
      <c r="E3" s="130"/>
      <c r="F3" s="130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130" t="s">
        <v>51</v>
      </c>
      <c r="B5" s="130"/>
      <c r="C5" s="130"/>
      <c r="D5" s="130"/>
      <c r="E5" s="130"/>
      <c r="F5" s="130"/>
    </row>
    <row r="6" spans="1:6" ht="17.399999999999999" x14ac:dyDescent="0.3">
      <c r="A6" s="4"/>
      <c r="B6" s="4"/>
      <c r="C6" s="4"/>
      <c r="D6" s="4"/>
      <c r="E6" s="5"/>
      <c r="F6" s="36" t="s">
        <v>35</v>
      </c>
    </row>
    <row r="7" spans="1:6" ht="26.4" x14ac:dyDescent="0.3">
      <c r="A7" s="21" t="s">
        <v>5</v>
      </c>
      <c r="B7" s="20" t="s">
        <v>6</v>
      </c>
      <c r="C7" s="20" t="s">
        <v>34</v>
      </c>
      <c r="D7" s="20" t="s">
        <v>66</v>
      </c>
      <c r="E7" s="20" t="s">
        <v>182</v>
      </c>
      <c r="F7" s="20" t="s">
        <v>183</v>
      </c>
    </row>
    <row r="8" spans="1:6" x14ac:dyDescent="0.3">
      <c r="A8" s="39"/>
      <c r="B8" s="40"/>
      <c r="C8" s="38" t="s">
        <v>53</v>
      </c>
      <c r="D8" s="39"/>
      <c r="E8" s="39"/>
      <c r="F8" s="39"/>
    </row>
    <row r="9" spans="1:6" ht="26.4" x14ac:dyDescent="0.3">
      <c r="A9" s="11">
        <v>8</v>
      </c>
      <c r="B9" s="11"/>
      <c r="C9" s="11" t="s">
        <v>20</v>
      </c>
      <c r="D9" s="9"/>
      <c r="E9" s="9"/>
      <c r="F9" s="9"/>
    </row>
    <row r="10" spans="1:6" x14ac:dyDescent="0.3">
      <c r="A10" s="11"/>
      <c r="B10" s="16">
        <v>84</v>
      </c>
      <c r="C10" s="16" t="s">
        <v>26</v>
      </c>
      <c r="D10" s="9"/>
      <c r="E10" s="9"/>
      <c r="F10" s="9"/>
    </row>
    <row r="11" spans="1:6" x14ac:dyDescent="0.3">
      <c r="A11" s="11"/>
      <c r="B11" s="16"/>
      <c r="C11" s="41"/>
      <c r="D11" s="9"/>
      <c r="E11" s="9"/>
      <c r="F11" s="9"/>
    </row>
    <row r="12" spans="1:6" x14ac:dyDescent="0.3">
      <c r="A12" s="11"/>
      <c r="B12" s="16"/>
      <c r="C12" s="38" t="s">
        <v>56</v>
      </c>
      <c r="D12" s="9"/>
      <c r="E12" s="9"/>
      <c r="F12" s="9"/>
    </row>
    <row r="13" spans="1:6" ht="26.4" x14ac:dyDescent="0.3">
      <c r="A13" s="14">
        <v>5</v>
      </c>
      <c r="B13" s="15"/>
      <c r="C13" s="26" t="s">
        <v>21</v>
      </c>
      <c r="D13" s="9"/>
      <c r="E13" s="9"/>
      <c r="F13" s="9"/>
    </row>
    <row r="14" spans="1:6" ht="26.4" x14ac:dyDescent="0.3">
      <c r="A14" s="16"/>
      <c r="B14" s="16">
        <v>54</v>
      </c>
      <c r="C14" s="27" t="s">
        <v>27</v>
      </c>
      <c r="D14" s="9"/>
      <c r="E14" s="9"/>
      <c r="F14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6"/>
  <sheetViews>
    <sheetView workbookViewId="0">
      <selection sqref="A1:D1"/>
    </sheetView>
  </sheetViews>
  <sheetFormatPr defaultRowHeight="14.4" x14ac:dyDescent="0.3"/>
  <cols>
    <col min="1" max="4" width="25.33203125" customWidth="1"/>
  </cols>
  <sheetData>
    <row r="1" spans="1:4" ht="42" customHeight="1" x14ac:dyDescent="0.3">
      <c r="A1" s="130" t="s">
        <v>184</v>
      </c>
      <c r="B1" s="130"/>
      <c r="C1" s="130"/>
      <c r="D1" s="130"/>
    </row>
    <row r="2" spans="1:4" ht="18" customHeight="1" x14ac:dyDescent="0.3">
      <c r="A2" s="25"/>
      <c r="B2" s="25"/>
      <c r="C2" s="25"/>
      <c r="D2" s="25"/>
    </row>
    <row r="3" spans="1:4" ht="15.75" customHeight="1" x14ac:dyDescent="0.3">
      <c r="A3" s="130" t="s">
        <v>23</v>
      </c>
      <c r="B3" s="130"/>
      <c r="C3" s="130"/>
      <c r="D3" s="130"/>
    </row>
    <row r="4" spans="1:4" ht="17.399999999999999" x14ac:dyDescent="0.3">
      <c r="A4" s="25"/>
      <c r="B4" s="25"/>
      <c r="C4" s="5"/>
      <c r="D4" s="5"/>
    </row>
    <row r="5" spans="1:4" ht="18" customHeight="1" x14ac:dyDescent="0.3">
      <c r="A5" s="130" t="s">
        <v>52</v>
      </c>
      <c r="B5" s="130"/>
      <c r="C5" s="130"/>
      <c r="D5" s="130"/>
    </row>
    <row r="6" spans="1:4" ht="17.399999999999999" x14ac:dyDescent="0.3">
      <c r="A6" s="25"/>
      <c r="B6" s="25"/>
      <c r="C6" s="5"/>
      <c r="D6" s="36" t="s">
        <v>35</v>
      </c>
    </row>
    <row r="7" spans="1:4" ht="26.4" x14ac:dyDescent="0.3">
      <c r="A7" s="20" t="s">
        <v>46</v>
      </c>
      <c r="B7" s="20" t="s">
        <v>66</v>
      </c>
      <c r="C7" s="20" t="s">
        <v>182</v>
      </c>
      <c r="D7" s="20" t="s">
        <v>183</v>
      </c>
    </row>
    <row r="8" spans="1:4" x14ac:dyDescent="0.3">
      <c r="A8" s="11" t="s">
        <v>53</v>
      </c>
      <c r="B8" s="9"/>
      <c r="C8" s="9"/>
      <c r="D8" s="9"/>
    </row>
    <row r="9" spans="1:4" ht="26.4" x14ac:dyDescent="0.3">
      <c r="A9" s="11" t="s">
        <v>54</v>
      </c>
      <c r="B9" s="9"/>
      <c r="C9" s="9"/>
      <c r="D9" s="9"/>
    </row>
    <row r="10" spans="1:4" ht="26.4" x14ac:dyDescent="0.3">
      <c r="A10" s="18" t="s">
        <v>55</v>
      </c>
      <c r="B10" s="9"/>
      <c r="C10" s="9"/>
      <c r="D10" s="9"/>
    </row>
    <row r="11" spans="1:4" x14ac:dyDescent="0.3">
      <c r="A11" s="18"/>
      <c r="B11" s="9"/>
      <c r="C11" s="9"/>
      <c r="D11" s="9"/>
    </row>
    <row r="12" spans="1:4" x14ac:dyDescent="0.3">
      <c r="A12" s="11" t="s">
        <v>56</v>
      </c>
      <c r="B12" s="9"/>
      <c r="C12" s="9"/>
      <c r="D12" s="9"/>
    </row>
    <row r="13" spans="1:4" x14ac:dyDescent="0.3">
      <c r="A13" s="26" t="s">
        <v>47</v>
      </c>
      <c r="B13" s="9"/>
      <c r="C13" s="9"/>
      <c r="D13" s="9"/>
    </row>
    <row r="14" spans="1:4" x14ac:dyDescent="0.3">
      <c r="A14" s="13" t="s">
        <v>48</v>
      </c>
      <c r="B14" s="9"/>
      <c r="C14" s="9"/>
      <c r="D14" s="10"/>
    </row>
    <row r="15" spans="1:4" x14ac:dyDescent="0.3">
      <c r="A15" s="26" t="s">
        <v>49</v>
      </c>
      <c r="B15" s="9"/>
      <c r="C15" s="9"/>
      <c r="D15" s="10"/>
    </row>
    <row r="16" spans="1:4" x14ac:dyDescent="0.3">
      <c r="A16" s="13" t="s">
        <v>50</v>
      </c>
      <c r="B16" s="9"/>
      <c r="C16" s="9"/>
      <c r="D16" s="10"/>
    </row>
  </sheetData>
  <mergeCells count="3">
    <mergeCell ref="A1:D1"/>
    <mergeCell ref="A3:D3"/>
    <mergeCell ref="A5:D5"/>
  </mergeCell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29"/>
  <sheetViews>
    <sheetView tabSelected="1" topLeftCell="A82" workbookViewId="0">
      <selection activeCell="E35" sqref="E35"/>
    </sheetView>
  </sheetViews>
  <sheetFormatPr defaultRowHeight="14.4" x14ac:dyDescent="0.3"/>
  <cols>
    <col min="1" max="1" width="22.33203125" bestFit="1" customWidth="1"/>
    <col min="2" max="2" width="30.88671875" bestFit="1" customWidth="1"/>
    <col min="3" max="4" width="30.33203125" customWidth="1"/>
    <col min="5" max="5" width="25.5546875" customWidth="1"/>
    <col min="6" max="8" width="25.33203125" customWidth="1"/>
  </cols>
  <sheetData>
    <row r="1" spans="1:8" ht="42" customHeight="1" x14ac:dyDescent="0.3">
      <c r="A1" s="130" t="s">
        <v>184</v>
      </c>
      <c r="B1" s="130"/>
      <c r="C1" s="130"/>
      <c r="D1" s="130"/>
      <c r="E1" s="130"/>
      <c r="F1" s="119"/>
      <c r="G1" s="119"/>
      <c r="H1" s="119"/>
    </row>
    <row r="2" spans="1:8" ht="17.399999999999999" x14ac:dyDescent="0.3">
      <c r="A2" s="25"/>
      <c r="B2" s="25"/>
      <c r="C2" s="25"/>
      <c r="D2" s="25"/>
      <c r="E2" s="25"/>
      <c r="F2" s="25"/>
      <c r="G2" s="5"/>
      <c r="H2" s="5"/>
    </row>
    <row r="3" spans="1:8" ht="18" customHeight="1" x14ac:dyDescent="0.3">
      <c r="A3" s="130" t="s">
        <v>22</v>
      </c>
      <c r="B3" s="130"/>
      <c r="C3" s="130"/>
      <c r="D3" s="130"/>
      <c r="E3" s="130"/>
      <c r="F3" s="61"/>
      <c r="G3" s="61"/>
      <c r="H3" s="61"/>
    </row>
    <row r="4" spans="1:8" ht="17.399999999999999" x14ac:dyDescent="0.3">
      <c r="A4" s="25"/>
      <c r="B4" s="25"/>
      <c r="C4" s="25"/>
      <c r="D4" s="25"/>
      <c r="E4" s="25"/>
      <c r="F4" s="25"/>
      <c r="G4" s="5"/>
      <c r="H4" s="5"/>
    </row>
    <row r="5" spans="1:8" x14ac:dyDescent="0.3">
      <c r="F5" s="85"/>
    </row>
    <row r="7" spans="1:8" ht="25.5" customHeight="1" thickBot="1" x14ac:dyDescent="0.35">
      <c r="A7" s="62" t="s">
        <v>24</v>
      </c>
      <c r="B7" s="62" t="s">
        <v>34</v>
      </c>
      <c r="C7" s="62" t="s">
        <v>66</v>
      </c>
      <c r="D7" s="62" t="s">
        <v>182</v>
      </c>
      <c r="E7" s="62" t="s">
        <v>183</v>
      </c>
    </row>
    <row r="8" spans="1:8" ht="15" thickTop="1" x14ac:dyDescent="0.3">
      <c r="A8" s="63" t="s">
        <v>68</v>
      </c>
      <c r="B8" s="64" t="s">
        <v>69</v>
      </c>
      <c r="C8" s="65">
        <f>SUM(C9+C17+C105+C111)</f>
        <v>1825154</v>
      </c>
      <c r="D8" s="65">
        <f>E8-C8</f>
        <v>50726</v>
      </c>
      <c r="E8" s="65">
        <f>SUM(E9+E17+E105+E111)</f>
        <v>1875880</v>
      </c>
      <c r="F8" s="86"/>
    </row>
    <row r="9" spans="1:8" ht="26.4" x14ac:dyDescent="0.3">
      <c r="A9" s="66" t="s">
        <v>70</v>
      </c>
      <c r="B9" s="67" t="s">
        <v>71</v>
      </c>
      <c r="C9" s="68">
        <f>SUM(C10+C14)</f>
        <v>87246</v>
      </c>
      <c r="D9" s="68">
        <f t="shared" ref="D9:D79" si="0">E9-C9</f>
        <v>6654</v>
      </c>
      <c r="E9" s="68">
        <f t="shared" ref="E9" si="1">SUM(E10+E14)</f>
        <v>93900</v>
      </c>
    </row>
    <row r="10" spans="1:8" ht="26.4" x14ac:dyDescent="0.3">
      <c r="A10" s="69" t="s">
        <v>72</v>
      </c>
      <c r="B10" s="70" t="s">
        <v>73</v>
      </c>
      <c r="C10" s="71">
        <f>SUM(C12+C13)</f>
        <v>83246</v>
      </c>
      <c r="D10" s="71">
        <f t="shared" si="0"/>
        <v>4654</v>
      </c>
      <c r="E10" s="71">
        <f t="shared" ref="E10" si="2">SUM(E12+E13)</f>
        <v>87900</v>
      </c>
    </row>
    <row r="11" spans="1:8" ht="26.4" x14ac:dyDescent="0.3">
      <c r="A11" s="72" t="s">
        <v>138</v>
      </c>
      <c r="B11" s="73" t="s">
        <v>74</v>
      </c>
      <c r="C11" s="74">
        <f>SUM(C12+C13)</f>
        <v>83246</v>
      </c>
      <c r="D11" s="74">
        <f t="shared" si="0"/>
        <v>4654</v>
      </c>
      <c r="E11" s="74">
        <f t="shared" ref="E11" si="3">SUM(E12+E13)</f>
        <v>87900</v>
      </c>
    </row>
    <row r="12" spans="1:8" x14ac:dyDescent="0.3">
      <c r="A12" s="75">
        <v>32</v>
      </c>
      <c r="B12" s="76" t="s">
        <v>25</v>
      </c>
      <c r="C12" s="77">
        <v>82246</v>
      </c>
      <c r="D12" s="77">
        <f t="shared" si="0"/>
        <v>4654</v>
      </c>
      <c r="E12" s="77">
        <v>86900</v>
      </c>
      <c r="F12" s="83"/>
    </row>
    <row r="13" spans="1:8" x14ac:dyDescent="0.3">
      <c r="A13" s="75">
        <v>34</v>
      </c>
      <c r="B13" s="78" t="s">
        <v>75</v>
      </c>
      <c r="C13" s="77">
        <v>1000</v>
      </c>
      <c r="D13" s="77">
        <f t="shared" si="0"/>
        <v>0</v>
      </c>
      <c r="E13" s="77">
        <v>1000</v>
      </c>
    </row>
    <row r="14" spans="1:8" ht="26.4" x14ac:dyDescent="0.3">
      <c r="A14" s="69" t="s">
        <v>76</v>
      </c>
      <c r="B14" s="70" t="s">
        <v>77</v>
      </c>
      <c r="C14" s="71">
        <f t="shared" ref="C14:E15" si="4">SUM(C15)</f>
        <v>4000</v>
      </c>
      <c r="D14" s="71">
        <f t="shared" si="0"/>
        <v>2000</v>
      </c>
      <c r="E14" s="71">
        <f t="shared" si="4"/>
        <v>6000</v>
      </c>
      <c r="G14" s="83"/>
      <c r="H14" s="83"/>
    </row>
    <row r="15" spans="1:8" ht="26.4" x14ac:dyDescent="0.3">
      <c r="A15" s="72" t="s">
        <v>138</v>
      </c>
      <c r="B15" s="73" t="s">
        <v>74</v>
      </c>
      <c r="C15" s="74">
        <f t="shared" si="4"/>
        <v>4000</v>
      </c>
      <c r="D15" s="74">
        <f t="shared" si="0"/>
        <v>2000</v>
      </c>
      <c r="E15" s="74">
        <f t="shared" si="4"/>
        <v>6000</v>
      </c>
      <c r="G15" s="83"/>
      <c r="H15" s="83"/>
    </row>
    <row r="16" spans="1:8" ht="26.4" x14ac:dyDescent="0.3">
      <c r="A16" s="75">
        <v>42</v>
      </c>
      <c r="B16" s="78" t="s">
        <v>33</v>
      </c>
      <c r="C16" s="77">
        <v>4000</v>
      </c>
      <c r="D16" s="77">
        <f t="shared" si="0"/>
        <v>2000</v>
      </c>
      <c r="E16" s="77">
        <v>6000</v>
      </c>
      <c r="G16" s="83"/>
      <c r="H16" s="83"/>
    </row>
    <row r="17" spans="1:7" ht="26.4" x14ac:dyDescent="0.3">
      <c r="A17" s="66" t="s">
        <v>78</v>
      </c>
      <c r="B17" s="67" t="s">
        <v>79</v>
      </c>
      <c r="C17" s="68">
        <f>SUM(C18+C47+C56+C59+C65+C78+C84+C69+C73+C88+C100+C96)</f>
        <v>251441</v>
      </c>
      <c r="D17" s="68">
        <f t="shared" si="0"/>
        <v>44072</v>
      </c>
      <c r="E17" s="68">
        <f>SUM(E18+E47+E56+E59+E65+E78+E84+E69+E73+E88+E100+E96+E62+E92)</f>
        <v>295513</v>
      </c>
      <c r="G17" s="83"/>
    </row>
    <row r="18" spans="1:7" ht="26.4" x14ac:dyDescent="0.3">
      <c r="A18" s="69" t="s">
        <v>80</v>
      </c>
      <c r="B18" s="70" t="s">
        <v>81</v>
      </c>
      <c r="C18" s="71">
        <f>SUM(C21+C25+C37+C41+C19+C33+C30)</f>
        <v>9230</v>
      </c>
      <c r="D18" s="71">
        <f t="shared" si="0"/>
        <v>7599</v>
      </c>
      <c r="E18" s="71">
        <f>SUM(E21+E25+E37+E41+E19+E33+E30+E45+E23)</f>
        <v>16829</v>
      </c>
    </row>
    <row r="19" spans="1:7" x14ac:dyDescent="0.3">
      <c r="A19" s="72" t="s">
        <v>82</v>
      </c>
      <c r="B19" s="73" t="s">
        <v>83</v>
      </c>
      <c r="C19" s="74">
        <f t="shared" ref="C19:E19" si="5">SUM(C20)</f>
        <v>1200</v>
      </c>
      <c r="D19" s="74">
        <f t="shared" si="0"/>
        <v>0</v>
      </c>
      <c r="E19" s="74">
        <f t="shared" si="5"/>
        <v>1200</v>
      </c>
    </row>
    <row r="20" spans="1:7" x14ac:dyDescent="0.3">
      <c r="A20" s="75">
        <v>32</v>
      </c>
      <c r="B20" s="78" t="s">
        <v>25</v>
      </c>
      <c r="C20" s="77">
        <v>1200</v>
      </c>
      <c r="D20" s="77">
        <f t="shared" si="0"/>
        <v>0</v>
      </c>
      <c r="E20" s="77">
        <v>1200</v>
      </c>
      <c r="G20" s="83"/>
    </row>
    <row r="21" spans="1:7" s="82" customFormat="1" x14ac:dyDescent="0.3">
      <c r="A21" s="72" t="s">
        <v>84</v>
      </c>
      <c r="B21" s="73" t="s">
        <v>85</v>
      </c>
      <c r="C21" s="74">
        <f>SUM(C22:C24)</f>
        <v>4000</v>
      </c>
      <c r="D21" s="74">
        <f t="shared" si="0"/>
        <v>0</v>
      </c>
      <c r="E21" s="74">
        <f>E22</f>
        <v>4000</v>
      </c>
    </row>
    <row r="22" spans="1:7" s="82" customFormat="1" ht="26.4" x14ac:dyDescent="0.3">
      <c r="A22" s="75">
        <v>42</v>
      </c>
      <c r="B22" s="78" t="s">
        <v>33</v>
      </c>
      <c r="C22" s="77">
        <v>4000</v>
      </c>
      <c r="D22" s="77">
        <f t="shared" si="0"/>
        <v>0</v>
      </c>
      <c r="E22" s="77">
        <v>4000</v>
      </c>
    </row>
    <row r="23" spans="1:7" ht="30" customHeight="1" x14ac:dyDescent="0.3">
      <c r="A23" s="88" t="s">
        <v>190</v>
      </c>
      <c r="B23" s="122" t="s">
        <v>191</v>
      </c>
      <c r="C23" s="77">
        <v>0</v>
      </c>
      <c r="D23" s="77">
        <f t="shared" si="0"/>
        <v>288</v>
      </c>
      <c r="E23" s="77">
        <v>288</v>
      </c>
    </row>
    <row r="24" spans="1:7" s="82" customFormat="1" x14ac:dyDescent="0.3">
      <c r="A24" s="75">
        <v>32</v>
      </c>
      <c r="B24" s="78" t="s">
        <v>25</v>
      </c>
      <c r="C24" s="77"/>
      <c r="D24" s="77">
        <f t="shared" si="0"/>
        <v>288</v>
      </c>
      <c r="E24" s="77">
        <v>288</v>
      </c>
    </row>
    <row r="25" spans="1:7" ht="26.4" x14ac:dyDescent="0.3">
      <c r="A25" s="72" t="s">
        <v>87</v>
      </c>
      <c r="B25" s="73" t="s">
        <v>88</v>
      </c>
      <c r="C25" s="74">
        <f>SUM(C26:C29)</f>
        <v>1180</v>
      </c>
      <c r="D25" s="74">
        <f t="shared" si="0"/>
        <v>0</v>
      </c>
      <c r="E25" s="74">
        <f t="shared" ref="E25" si="6">SUM(E26:E29)</f>
        <v>1180</v>
      </c>
    </row>
    <row r="26" spans="1:7" x14ac:dyDescent="0.3">
      <c r="A26" s="75">
        <v>31</v>
      </c>
      <c r="B26" s="78" t="s">
        <v>11</v>
      </c>
      <c r="C26" s="77"/>
      <c r="D26" s="77">
        <f t="shared" si="0"/>
        <v>0</v>
      </c>
      <c r="E26" s="77"/>
    </row>
    <row r="27" spans="1:7" x14ac:dyDescent="0.3">
      <c r="A27" s="75">
        <v>32</v>
      </c>
      <c r="B27" s="78" t="s">
        <v>25</v>
      </c>
      <c r="C27" s="77">
        <v>830</v>
      </c>
      <c r="D27" s="77">
        <f t="shared" si="0"/>
        <v>0</v>
      </c>
      <c r="E27" s="77">
        <v>830</v>
      </c>
    </row>
    <row r="28" spans="1:7" ht="26.4" x14ac:dyDescent="0.3">
      <c r="A28" s="75">
        <v>42</v>
      </c>
      <c r="B28" s="78" t="s">
        <v>33</v>
      </c>
      <c r="C28" s="77">
        <v>350</v>
      </c>
      <c r="D28" s="77">
        <f t="shared" si="0"/>
        <v>0</v>
      </c>
      <c r="E28" s="77">
        <v>350</v>
      </c>
    </row>
    <row r="29" spans="1:7" x14ac:dyDescent="0.3">
      <c r="A29" s="75">
        <v>92</v>
      </c>
      <c r="B29" s="76" t="s">
        <v>86</v>
      </c>
      <c r="C29" s="77"/>
      <c r="D29" s="77">
        <f t="shared" si="0"/>
        <v>0</v>
      </c>
      <c r="E29" s="77"/>
    </row>
    <row r="30" spans="1:7" ht="30" customHeight="1" x14ac:dyDescent="0.3">
      <c r="A30" s="88" t="s">
        <v>139</v>
      </c>
      <c r="B30" s="76" t="s">
        <v>140</v>
      </c>
      <c r="C30" s="77">
        <f>C32+C31</f>
        <v>1000</v>
      </c>
      <c r="D30" s="77">
        <f t="shared" si="0"/>
        <v>1691</v>
      </c>
      <c r="E30" s="77">
        <f>E31+E32</f>
        <v>2691</v>
      </c>
    </row>
    <row r="31" spans="1:7" x14ac:dyDescent="0.3">
      <c r="A31" s="75">
        <v>32</v>
      </c>
      <c r="B31" s="78" t="s">
        <v>25</v>
      </c>
      <c r="C31" s="77">
        <v>1000</v>
      </c>
      <c r="D31" s="77">
        <f t="shared" si="0"/>
        <v>361</v>
      </c>
      <c r="E31" s="77">
        <v>1361</v>
      </c>
    </row>
    <row r="32" spans="1:7" ht="26.4" x14ac:dyDescent="0.3">
      <c r="A32" s="75">
        <v>42</v>
      </c>
      <c r="B32" s="78" t="s">
        <v>33</v>
      </c>
      <c r="C32" s="77">
        <v>0</v>
      </c>
      <c r="D32" s="77">
        <f t="shared" si="0"/>
        <v>1330</v>
      </c>
      <c r="E32" s="77">
        <v>1330</v>
      </c>
    </row>
    <row r="33" spans="1:5" ht="26.4" x14ac:dyDescent="0.3">
      <c r="A33" s="72" t="s">
        <v>89</v>
      </c>
      <c r="B33" s="73" t="s">
        <v>90</v>
      </c>
      <c r="C33" s="74">
        <f>SUM(C34:C36)</f>
        <v>1400</v>
      </c>
      <c r="D33" s="74">
        <f t="shared" si="0"/>
        <v>4050</v>
      </c>
      <c r="E33" s="74">
        <f t="shared" ref="E33" si="7">SUM(E34:E36)</f>
        <v>5450</v>
      </c>
    </row>
    <row r="34" spans="1:5" x14ac:dyDescent="0.3">
      <c r="A34" s="75">
        <v>32</v>
      </c>
      <c r="B34" s="78" t="s">
        <v>25</v>
      </c>
      <c r="C34" s="77">
        <v>1400</v>
      </c>
      <c r="D34" s="77">
        <f t="shared" si="0"/>
        <v>3330</v>
      </c>
      <c r="E34" s="77">
        <v>4730</v>
      </c>
    </row>
    <row r="35" spans="1:5" x14ac:dyDescent="0.3">
      <c r="A35" s="75">
        <v>38</v>
      </c>
      <c r="B35" s="78" t="s">
        <v>91</v>
      </c>
      <c r="C35" s="77">
        <v>0</v>
      </c>
      <c r="D35" s="77">
        <f t="shared" si="0"/>
        <v>720</v>
      </c>
      <c r="E35" s="77">
        <v>720</v>
      </c>
    </row>
    <row r="36" spans="1:5" x14ac:dyDescent="0.3">
      <c r="A36" s="75">
        <v>92</v>
      </c>
      <c r="B36" s="76" t="s">
        <v>86</v>
      </c>
      <c r="C36" s="77"/>
      <c r="D36" s="77">
        <f t="shared" si="0"/>
        <v>0</v>
      </c>
      <c r="E36" s="77"/>
    </row>
    <row r="37" spans="1:5" ht="26.4" x14ac:dyDescent="0.3">
      <c r="A37" s="72" t="s">
        <v>92</v>
      </c>
      <c r="B37" s="73" t="s">
        <v>93</v>
      </c>
      <c r="C37" s="74">
        <f>SUM(C38:C40)</f>
        <v>180</v>
      </c>
      <c r="D37" s="74">
        <f t="shared" si="0"/>
        <v>0</v>
      </c>
      <c r="E37" s="74">
        <f t="shared" ref="E37" si="8">SUM(E38:E40)</f>
        <v>180</v>
      </c>
    </row>
    <row r="38" spans="1:5" x14ac:dyDescent="0.3">
      <c r="A38" s="75">
        <v>31</v>
      </c>
      <c r="B38" s="78" t="s">
        <v>11</v>
      </c>
      <c r="C38" s="77"/>
      <c r="D38" s="77">
        <f t="shared" si="0"/>
        <v>0</v>
      </c>
      <c r="E38" s="77"/>
    </row>
    <row r="39" spans="1:5" x14ac:dyDescent="0.3">
      <c r="A39" s="75">
        <v>32</v>
      </c>
      <c r="B39" s="78" t="s">
        <v>25</v>
      </c>
      <c r="C39" s="77">
        <v>180</v>
      </c>
      <c r="D39" s="77">
        <f t="shared" si="0"/>
        <v>0</v>
      </c>
      <c r="E39" s="77">
        <v>180</v>
      </c>
    </row>
    <row r="40" spans="1:5" x14ac:dyDescent="0.3">
      <c r="A40" s="75">
        <v>92</v>
      </c>
      <c r="B40" s="76" t="s">
        <v>86</v>
      </c>
      <c r="C40" s="77"/>
      <c r="D40" s="77">
        <f t="shared" si="0"/>
        <v>0</v>
      </c>
      <c r="E40" s="77"/>
    </row>
    <row r="41" spans="1:5" ht="26.4" x14ac:dyDescent="0.3">
      <c r="A41" s="72" t="s">
        <v>94</v>
      </c>
      <c r="B41" s="73" t="s">
        <v>95</v>
      </c>
      <c r="C41" s="74">
        <f>SUM(C42:C44)</f>
        <v>270</v>
      </c>
      <c r="D41" s="74">
        <f t="shared" si="0"/>
        <v>0</v>
      </c>
      <c r="E41" s="74">
        <f t="shared" ref="E41" si="9">SUM(E42:E44)</f>
        <v>270</v>
      </c>
    </row>
    <row r="42" spans="1:5" x14ac:dyDescent="0.3">
      <c r="A42" s="75">
        <v>31</v>
      </c>
      <c r="B42" s="78" t="s">
        <v>11</v>
      </c>
      <c r="C42" s="77"/>
      <c r="D42" s="77">
        <f t="shared" si="0"/>
        <v>0</v>
      </c>
      <c r="E42" s="77"/>
    </row>
    <row r="43" spans="1:5" x14ac:dyDescent="0.3">
      <c r="A43" s="75">
        <v>32</v>
      </c>
      <c r="B43" s="78" t="s">
        <v>25</v>
      </c>
      <c r="C43" s="77">
        <v>270</v>
      </c>
      <c r="D43" s="77">
        <f t="shared" si="0"/>
        <v>0</v>
      </c>
      <c r="E43" s="77">
        <v>270</v>
      </c>
    </row>
    <row r="44" spans="1:5" x14ac:dyDescent="0.3">
      <c r="A44" s="75">
        <v>92</v>
      </c>
      <c r="B44" s="76" t="s">
        <v>86</v>
      </c>
      <c r="C44" s="77"/>
      <c r="D44" s="77">
        <f t="shared" si="0"/>
        <v>0</v>
      </c>
      <c r="E44" s="77"/>
    </row>
    <row r="45" spans="1:5" ht="30" customHeight="1" x14ac:dyDescent="0.3">
      <c r="A45" s="88" t="s">
        <v>192</v>
      </c>
      <c r="B45" s="123" t="s">
        <v>193</v>
      </c>
      <c r="C45" s="77">
        <v>0</v>
      </c>
      <c r="D45" s="77">
        <f t="shared" si="0"/>
        <v>1570</v>
      </c>
      <c r="E45" s="77">
        <f>E46</f>
        <v>1570</v>
      </c>
    </row>
    <row r="46" spans="1:5" s="82" customFormat="1" x14ac:dyDescent="0.3">
      <c r="A46" s="75">
        <v>32</v>
      </c>
      <c r="B46" s="78" t="s">
        <v>25</v>
      </c>
      <c r="C46" s="77"/>
      <c r="D46" s="77">
        <f t="shared" si="0"/>
        <v>1570</v>
      </c>
      <c r="E46" s="77">
        <v>1570</v>
      </c>
    </row>
    <row r="47" spans="1:5" ht="26.4" x14ac:dyDescent="0.3">
      <c r="A47" s="69" t="s">
        <v>96</v>
      </c>
      <c r="B47" s="70" t="s">
        <v>97</v>
      </c>
      <c r="C47" s="71">
        <f>SUM(C48+C54+C50)</f>
        <v>21240</v>
      </c>
      <c r="D47" s="71">
        <f t="shared" si="0"/>
        <v>26760</v>
      </c>
      <c r="E47" s="71">
        <f>SUM(E48+E54+E50)</f>
        <v>48000</v>
      </c>
    </row>
    <row r="48" spans="1:5" x14ac:dyDescent="0.3">
      <c r="A48" s="72" t="s">
        <v>82</v>
      </c>
      <c r="B48" s="73" t="s">
        <v>83</v>
      </c>
      <c r="C48" s="74">
        <v>0</v>
      </c>
      <c r="D48" s="74">
        <f t="shared" si="0"/>
        <v>23500</v>
      </c>
      <c r="E48" s="74">
        <f>E49</f>
        <v>23500</v>
      </c>
    </row>
    <row r="49" spans="1:5" ht="39.6" x14ac:dyDescent="0.3">
      <c r="A49" s="75">
        <v>37</v>
      </c>
      <c r="B49" s="78" t="s">
        <v>133</v>
      </c>
      <c r="C49" s="77">
        <v>0</v>
      </c>
      <c r="D49" s="77">
        <f t="shared" si="0"/>
        <v>23500</v>
      </c>
      <c r="E49" s="77">
        <v>23500</v>
      </c>
    </row>
    <row r="50" spans="1:5" ht="26.4" x14ac:dyDescent="0.3">
      <c r="A50" s="72" t="s">
        <v>89</v>
      </c>
      <c r="B50" s="73" t="s">
        <v>90</v>
      </c>
      <c r="C50" s="74">
        <f>SUM(C51:C53)</f>
        <v>21240</v>
      </c>
      <c r="D50" s="74">
        <f t="shared" si="0"/>
        <v>3260</v>
      </c>
      <c r="E50" s="74">
        <f t="shared" ref="E50" si="10">SUM(E51:E53)</f>
        <v>24500</v>
      </c>
    </row>
    <row r="51" spans="1:5" x14ac:dyDescent="0.3">
      <c r="A51" s="75">
        <v>32</v>
      </c>
      <c r="B51" s="78" t="s">
        <v>25</v>
      </c>
      <c r="C51" s="77"/>
      <c r="D51" s="77">
        <f t="shared" si="0"/>
        <v>0</v>
      </c>
      <c r="E51" s="77"/>
    </row>
    <row r="52" spans="1:5" ht="39.6" x14ac:dyDescent="0.3">
      <c r="A52" s="75">
        <v>37</v>
      </c>
      <c r="B52" s="78" t="s">
        <v>133</v>
      </c>
      <c r="C52" s="77">
        <v>11240</v>
      </c>
      <c r="D52" s="77">
        <f t="shared" si="0"/>
        <v>2260</v>
      </c>
      <c r="E52" s="77">
        <v>13500</v>
      </c>
    </row>
    <row r="53" spans="1:5" ht="26.4" x14ac:dyDescent="0.3">
      <c r="A53" s="75">
        <v>42</v>
      </c>
      <c r="B53" s="78" t="s">
        <v>33</v>
      </c>
      <c r="C53" s="77">
        <v>10000</v>
      </c>
      <c r="D53" s="77">
        <f t="shared" si="0"/>
        <v>1000</v>
      </c>
      <c r="E53" s="77">
        <v>11000</v>
      </c>
    </row>
    <row r="54" spans="1:5" ht="26.4" x14ac:dyDescent="0.3">
      <c r="A54" s="72" t="s">
        <v>94</v>
      </c>
      <c r="B54" s="73" t="s">
        <v>95</v>
      </c>
      <c r="C54" s="74">
        <f>SUM(C55)</f>
        <v>0</v>
      </c>
      <c r="D54" s="74">
        <f t="shared" si="0"/>
        <v>0</v>
      </c>
      <c r="E54" s="74">
        <f t="shared" ref="E54" si="11">SUM(E55)</f>
        <v>0</v>
      </c>
    </row>
    <row r="55" spans="1:5" x14ac:dyDescent="0.3">
      <c r="A55" s="75"/>
      <c r="B55" s="78"/>
      <c r="C55" s="77"/>
      <c r="D55" s="77">
        <f t="shared" si="0"/>
        <v>0</v>
      </c>
      <c r="E55" s="77"/>
    </row>
    <row r="56" spans="1:5" ht="26.4" x14ac:dyDescent="0.3">
      <c r="A56" s="69" t="s">
        <v>98</v>
      </c>
      <c r="B56" s="70" t="s">
        <v>99</v>
      </c>
      <c r="C56" s="71">
        <f t="shared" ref="C56:E57" si="12">SUM(C57)</f>
        <v>600</v>
      </c>
      <c r="D56" s="71">
        <f t="shared" si="0"/>
        <v>0</v>
      </c>
      <c r="E56" s="71">
        <f t="shared" si="12"/>
        <v>600</v>
      </c>
    </row>
    <row r="57" spans="1:5" ht="26.4" x14ac:dyDescent="0.3">
      <c r="A57" s="72" t="s">
        <v>87</v>
      </c>
      <c r="B57" s="73" t="s">
        <v>88</v>
      </c>
      <c r="C57" s="74">
        <f t="shared" si="12"/>
        <v>600</v>
      </c>
      <c r="D57" s="74">
        <f t="shared" si="0"/>
        <v>0</v>
      </c>
      <c r="E57" s="74">
        <f t="shared" si="12"/>
        <v>600</v>
      </c>
    </row>
    <row r="58" spans="1:5" x14ac:dyDescent="0.3">
      <c r="A58" s="75">
        <v>32</v>
      </c>
      <c r="B58" s="78" t="s">
        <v>25</v>
      </c>
      <c r="C58" s="77">
        <v>600</v>
      </c>
      <c r="D58" s="77">
        <f t="shared" si="0"/>
        <v>0</v>
      </c>
      <c r="E58" s="77">
        <v>600</v>
      </c>
    </row>
    <row r="59" spans="1:5" ht="26.4" x14ac:dyDescent="0.3">
      <c r="A59" s="69" t="s">
        <v>100</v>
      </c>
      <c r="B59" s="70" t="s">
        <v>101</v>
      </c>
      <c r="C59" s="71">
        <f t="shared" ref="C59:E63" si="13">SUM(C60)</f>
        <v>450</v>
      </c>
      <c r="D59" s="71">
        <f t="shared" si="0"/>
        <v>0</v>
      </c>
      <c r="E59" s="71">
        <f t="shared" si="13"/>
        <v>450</v>
      </c>
    </row>
    <row r="60" spans="1:5" ht="26.4" x14ac:dyDescent="0.3">
      <c r="A60" s="72" t="s">
        <v>82</v>
      </c>
      <c r="B60" s="73" t="s">
        <v>102</v>
      </c>
      <c r="C60" s="74">
        <f t="shared" si="13"/>
        <v>450</v>
      </c>
      <c r="D60" s="74">
        <f t="shared" si="0"/>
        <v>0</v>
      </c>
      <c r="E60" s="74">
        <f t="shared" si="13"/>
        <v>450</v>
      </c>
    </row>
    <row r="61" spans="1:5" x14ac:dyDescent="0.3">
      <c r="A61" s="75">
        <v>32</v>
      </c>
      <c r="B61" s="78" t="s">
        <v>25</v>
      </c>
      <c r="C61" s="77">
        <v>450</v>
      </c>
      <c r="D61" s="77">
        <f t="shared" si="0"/>
        <v>0</v>
      </c>
      <c r="E61" s="77">
        <v>450</v>
      </c>
    </row>
    <row r="62" spans="1:5" ht="26.4" x14ac:dyDescent="0.3">
      <c r="A62" s="69" t="s">
        <v>186</v>
      </c>
      <c r="B62" s="70" t="s">
        <v>185</v>
      </c>
      <c r="C62" s="71">
        <f t="shared" si="13"/>
        <v>0</v>
      </c>
      <c r="D62" s="71">
        <f t="shared" si="0"/>
        <v>4400</v>
      </c>
      <c r="E62" s="71">
        <f t="shared" si="13"/>
        <v>4400</v>
      </c>
    </row>
    <row r="63" spans="1:5" ht="26.4" x14ac:dyDescent="0.3">
      <c r="A63" s="72" t="s">
        <v>82</v>
      </c>
      <c r="B63" s="73" t="s">
        <v>102</v>
      </c>
      <c r="C63" s="74">
        <f t="shared" si="13"/>
        <v>0</v>
      </c>
      <c r="D63" s="74">
        <f t="shared" si="0"/>
        <v>4400</v>
      </c>
      <c r="E63" s="74">
        <f t="shared" si="13"/>
        <v>4400</v>
      </c>
    </row>
    <row r="64" spans="1:5" x14ac:dyDescent="0.3">
      <c r="A64" s="75">
        <v>32</v>
      </c>
      <c r="B64" s="78" t="s">
        <v>25</v>
      </c>
      <c r="C64" s="77">
        <v>0</v>
      </c>
      <c r="D64" s="77">
        <f t="shared" si="0"/>
        <v>4400</v>
      </c>
      <c r="E64" s="77">
        <v>4400</v>
      </c>
    </row>
    <row r="65" spans="1:5" ht="26.4" x14ac:dyDescent="0.3">
      <c r="A65" s="69" t="s">
        <v>103</v>
      </c>
      <c r="B65" s="70" t="s">
        <v>104</v>
      </c>
      <c r="C65" s="71">
        <f>SUM(C66)</f>
        <v>3050</v>
      </c>
      <c r="D65" s="71">
        <f t="shared" si="0"/>
        <v>0</v>
      </c>
      <c r="E65" s="71">
        <f t="shared" ref="E65" si="14">SUM(E66)</f>
        <v>3050</v>
      </c>
    </row>
    <row r="66" spans="1:5" x14ac:dyDescent="0.3">
      <c r="A66" s="72" t="s">
        <v>82</v>
      </c>
      <c r="B66" s="73" t="s">
        <v>83</v>
      </c>
      <c r="C66" s="74">
        <f>C68</f>
        <v>3050</v>
      </c>
      <c r="D66" s="74">
        <f t="shared" si="0"/>
        <v>0</v>
      </c>
      <c r="E66" s="74">
        <f t="shared" ref="E66" si="15">E68</f>
        <v>3050</v>
      </c>
    </row>
    <row r="67" spans="1:5" x14ac:dyDescent="0.3">
      <c r="A67" s="75">
        <v>31</v>
      </c>
      <c r="B67" s="78" t="s">
        <v>11</v>
      </c>
      <c r="C67" s="77"/>
      <c r="D67" s="77">
        <f t="shared" si="0"/>
        <v>0</v>
      </c>
      <c r="E67" s="77"/>
    </row>
    <row r="68" spans="1:5" x14ac:dyDescent="0.3">
      <c r="A68" s="75">
        <v>32</v>
      </c>
      <c r="B68" s="78" t="s">
        <v>25</v>
      </c>
      <c r="C68" s="77">
        <v>3050</v>
      </c>
      <c r="D68" s="77">
        <f t="shared" si="0"/>
        <v>0</v>
      </c>
      <c r="E68" s="77">
        <v>3050</v>
      </c>
    </row>
    <row r="69" spans="1:5" ht="26.4" x14ac:dyDescent="0.3">
      <c r="A69" s="69" t="s">
        <v>105</v>
      </c>
      <c r="B69" s="70" t="s">
        <v>106</v>
      </c>
      <c r="C69" s="71">
        <f>SUM(C70)</f>
        <v>6521</v>
      </c>
      <c r="D69" s="71">
        <f t="shared" si="0"/>
        <v>3000</v>
      </c>
      <c r="E69" s="71">
        <f t="shared" ref="E69" si="16">SUM(E70)</f>
        <v>9521</v>
      </c>
    </row>
    <row r="70" spans="1:5" x14ac:dyDescent="0.3">
      <c r="A70" s="72" t="s">
        <v>84</v>
      </c>
      <c r="B70" s="73" t="s">
        <v>107</v>
      </c>
      <c r="C70" s="74">
        <f>SUM(C71:C72)</f>
        <v>6521</v>
      </c>
      <c r="D70" s="74">
        <f t="shared" si="0"/>
        <v>3000</v>
      </c>
      <c r="E70" s="74">
        <f t="shared" ref="E70" si="17">SUM(E71:E72)</f>
        <v>9521</v>
      </c>
    </row>
    <row r="71" spans="1:5" x14ac:dyDescent="0.3">
      <c r="A71" s="75">
        <v>32</v>
      </c>
      <c r="B71" s="78" t="s">
        <v>25</v>
      </c>
      <c r="C71" s="77">
        <v>2921</v>
      </c>
      <c r="D71" s="77">
        <f t="shared" si="0"/>
        <v>0</v>
      </c>
      <c r="E71" s="77">
        <v>2921</v>
      </c>
    </row>
    <row r="72" spans="1:5" ht="26.4" x14ac:dyDescent="0.3">
      <c r="A72" s="75">
        <v>42</v>
      </c>
      <c r="B72" s="78" t="s">
        <v>33</v>
      </c>
      <c r="C72" s="77">
        <v>3600</v>
      </c>
      <c r="D72" s="77">
        <f t="shared" si="0"/>
        <v>3000</v>
      </c>
      <c r="E72" s="77">
        <v>6600</v>
      </c>
    </row>
    <row r="73" spans="1:5" ht="26.4" x14ac:dyDescent="0.3">
      <c r="A73" s="69" t="s">
        <v>108</v>
      </c>
      <c r="B73" s="70" t="s">
        <v>109</v>
      </c>
      <c r="C73" s="71">
        <f>SUM(C74+C76)</f>
        <v>1600</v>
      </c>
      <c r="D73" s="71">
        <f t="shared" si="0"/>
        <v>313</v>
      </c>
      <c r="E73" s="71">
        <f t="shared" ref="E73" si="18">SUM(E74+E76)</f>
        <v>1913</v>
      </c>
    </row>
    <row r="74" spans="1:5" x14ac:dyDescent="0.3">
      <c r="A74" s="72" t="s">
        <v>110</v>
      </c>
      <c r="B74" s="73" t="s">
        <v>111</v>
      </c>
      <c r="C74" s="74">
        <f>SUM(C75:C75)</f>
        <v>600</v>
      </c>
      <c r="D74" s="74">
        <f t="shared" si="0"/>
        <v>0</v>
      </c>
      <c r="E74" s="74">
        <f>SUM(E75:E75)</f>
        <v>600</v>
      </c>
    </row>
    <row r="75" spans="1:5" x14ac:dyDescent="0.3">
      <c r="A75" s="75">
        <v>32</v>
      </c>
      <c r="B75" s="78" t="s">
        <v>25</v>
      </c>
      <c r="C75" s="77">
        <v>600</v>
      </c>
      <c r="D75" s="77">
        <f t="shared" si="0"/>
        <v>0</v>
      </c>
      <c r="E75" s="77">
        <v>600</v>
      </c>
    </row>
    <row r="76" spans="1:5" ht="26.4" x14ac:dyDescent="0.3">
      <c r="A76" s="72" t="s">
        <v>143</v>
      </c>
      <c r="B76" s="73" t="s">
        <v>144</v>
      </c>
      <c r="C76" s="74">
        <f>SUM(C77:C77)</f>
        <v>1000</v>
      </c>
      <c r="D76" s="74">
        <f t="shared" si="0"/>
        <v>313</v>
      </c>
      <c r="E76" s="74">
        <f>E77</f>
        <v>1313</v>
      </c>
    </row>
    <row r="77" spans="1:5" x14ac:dyDescent="0.3">
      <c r="A77" s="75">
        <v>32</v>
      </c>
      <c r="B77" s="78" t="s">
        <v>25</v>
      </c>
      <c r="C77" s="77">
        <v>1000</v>
      </c>
      <c r="D77" s="77">
        <f t="shared" si="0"/>
        <v>313</v>
      </c>
      <c r="E77" s="77">
        <v>1313</v>
      </c>
    </row>
    <row r="78" spans="1:5" ht="26.4" x14ac:dyDescent="0.3">
      <c r="A78" s="69" t="s">
        <v>112</v>
      </c>
      <c r="B78" s="70" t="s">
        <v>113</v>
      </c>
      <c r="C78" s="71">
        <f>SUM(C79)</f>
        <v>0</v>
      </c>
      <c r="D78" s="71">
        <f t="shared" si="0"/>
        <v>0</v>
      </c>
      <c r="E78" s="71">
        <f t="shared" ref="E78" si="19">SUM(E79)</f>
        <v>0</v>
      </c>
    </row>
    <row r="79" spans="1:5" ht="26.4" x14ac:dyDescent="0.3">
      <c r="A79" s="72" t="s">
        <v>114</v>
      </c>
      <c r="B79" s="73" t="s">
        <v>115</v>
      </c>
      <c r="C79" s="74">
        <f>SUM(C80:C83)</f>
        <v>0</v>
      </c>
      <c r="D79" s="74">
        <f t="shared" si="0"/>
        <v>0</v>
      </c>
      <c r="E79" s="74">
        <f t="shared" ref="E79" si="20">SUM(E80:E83)</f>
        <v>0</v>
      </c>
    </row>
    <row r="80" spans="1:5" x14ac:dyDescent="0.3">
      <c r="A80" s="75">
        <v>32</v>
      </c>
      <c r="B80" s="78" t="s">
        <v>25</v>
      </c>
      <c r="C80" s="77"/>
      <c r="D80" s="77">
        <f t="shared" ref="D80:D116" si="21">E80-C80</f>
        <v>0</v>
      </c>
      <c r="E80" s="77"/>
    </row>
    <row r="81" spans="1:6" x14ac:dyDescent="0.3">
      <c r="A81" s="75">
        <v>34</v>
      </c>
      <c r="B81" s="78" t="s">
        <v>75</v>
      </c>
      <c r="C81" s="77"/>
      <c r="D81" s="77">
        <f t="shared" si="21"/>
        <v>0</v>
      </c>
      <c r="E81" s="77"/>
    </row>
    <row r="82" spans="1:6" ht="26.4" x14ac:dyDescent="0.3">
      <c r="A82" s="75">
        <v>42</v>
      </c>
      <c r="B82" s="78" t="s">
        <v>33</v>
      </c>
      <c r="C82" s="77"/>
      <c r="D82" s="77">
        <f t="shared" si="21"/>
        <v>0</v>
      </c>
      <c r="E82" s="77"/>
    </row>
    <row r="83" spans="1:6" x14ac:dyDescent="0.3">
      <c r="A83" s="75">
        <v>92</v>
      </c>
      <c r="B83" s="76" t="s">
        <v>86</v>
      </c>
      <c r="C83" s="77"/>
      <c r="D83" s="77">
        <f t="shared" si="21"/>
        <v>0</v>
      </c>
      <c r="E83" s="77"/>
    </row>
    <row r="84" spans="1:6" s="82" customFormat="1" ht="26.4" x14ac:dyDescent="0.3">
      <c r="A84" s="69" t="s">
        <v>116</v>
      </c>
      <c r="B84" s="70" t="s">
        <v>117</v>
      </c>
      <c r="C84" s="71">
        <f>SUM(C85)</f>
        <v>0</v>
      </c>
      <c r="D84" s="71">
        <f t="shared" si="21"/>
        <v>0</v>
      </c>
      <c r="E84" s="71">
        <f t="shared" ref="E84" si="22">SUM(E85)</f>
        <v>0</v>
      </c>
    </row>
    <row r="85" spans="1:6" s="82" customFormat="1" x14ac:dyDescent="0.3">
      <c r="A85" s="79" t="s">
        <v>82</v>
      </c>
      <c r="B85" s="80" t="s">
        <v>118</v>
      </c>
      <c r="C85" s="74">
        <v>0</v>
      </c>
      <c r="D85" s="74">
        <f t="shared" si="21"/>
        <v>0</v>
      </c>
      <c r="E85" s="74">
        <v>0</v>
      </c>
    </row>
    <row r="86" spans="1:6" s="82" customFormat="1" x14ac:dyDescent="0.3">
      <c r="A86" s="81">
        <v>31</v>
      </c>
      <c r="B86" s="78" t="s">
        <v>11</v>
      </c>
      <c r="C86" s="77">
        <v>0</v>
      </c>
      <c r="D86" s="77">
        <f t="shared" si="21"/>
        <v>0</v>
      </c>
      <c r="E86" s="77">
        <v>0</v>
      </c>
    </row>
    <row r="87" spans="1:6" s="82" customFormat="1" x14ac:dyDescent="0.3">
      <c r="A87" s="75">
        <v>32</v>
      </c>
      <c r="B87" s="78" t="s">
        <v>25</v>
      </c>
      <c r="C87" s="77">
        <v>0</v>
      </c>
      <c r="D87" s="77">
        <f t="shared" si="21"/>
        <v>0</v>
      </c>
      <c r="E87" s="77">
        <v>0</v>
      </c>
    </row>
    <row r="88" spans="1:6" s="82" customFormat="1" ht="26.4" x14ac:dyDescent="0.3">
      <c r="A88" s="69" t="s">
        <v>119</v>
      </c>
      <c r="B88" s="70" t="s">
        <v>120</v>
      </c>
      <c r="C88" s="71">
        <f>SUM(C89)</f>
        <v>0</v>
      </c>
      <c r="D88" s="71">
        <f t="shared" si="21"/>
        <v>0</v>
      </c>
      <c r="E88" s="71">
        <f t="shared" ref="E88" si="23">SUM(E89)</f>
        <v>0</v>
      </c>
    </row>
    <row r="89" spans="1:6" s="82" customFormat="1" x14ac:dyDescent="0.3">
      <c r="A89" s="79" t="s">
        <v>82</v>
      </c>
      <c r="B89" s="80" t="s">
        <v>118</v>
      </c>
      <c r="C89" s="74"/>
      <c r="D89" s="74">
        <f t="shared" si="21"/>
        <v>0</v>
      </c>
      <c r="E89" s="74"/>
    </row>
    <row r="90" spans="1:6" s="82" customFormat="1" x14ac:dyDescent="0.3">
      <c r="A90" s="81">
        <v>31</v>
      </c>
      <c r="B90" s="78" t="s">
        <v>11</v>
      </c>
      <c r="C90" s="77"/>
      <c r="D90" s="77">
        <f t="shared" si="21"/>
        <v>0</v>
      </c>
      <c r="E90" s="77"/>
      <c r="F90" s="84"/>
    </row>
    <row r="91" spans="1:6" s="82" customFormat="1" x14ac:dyDescent="0.3">
      <c r="A91" s="75">
        <v>32</v>
      </c>
      <c r="B91" s="78" t="s">
        <v>25</v>
      </c>
      <c r="C91" s="77"/>
      <c r="D91" s="77">
        <f t="shared" si="21"/>
        <v>0</v>
      </c>
      <c r="E91" s="77"/>
    </row>
    <row r="92" spans="1:6" s="82" customFormat="1" ht="26.4" x14ac:dyDescent="0.3">
      <c r="A92" s="69" t="s">
        <v>134</v>
      </c>
      <c r="B92" s="70" t="s">
        <v>135</v>
      </c>
      <c r="C92" s="71">
        <f>SUM(C93)</f>
        <v>0</v>
      </c>
      <c r="D92" s="71">
        <f t="shared" si="21"/>
        <v>2450</v>
      </c>
      <c r="E92" s="71">
        <f>E94</f>
        <v>2450</v>
      </c>
    </row>
    <row r="93" spans="1:6" s="82" customFormat="1" x14ac:dyDescent="0.3">
      <c r="A93" s="79" t="s">
        <v>82</v>
      </c>
      <c r="B93" s="80" t="s">
        <v>118</v>
      </c>
      <c r="C93" s="74">
        <v>0</v>
      </c>
      <c r="D93" s="74">
        <f t="shared" si="21"/>
        <v>0</v>
      </c>
      <c r="E93" s="74">
        <v>0</v>
      </c>
    </row>
    <row r="94" spans="1:6" s="82" customFormat="1" x14ac:dyDescent="0.3">
      <c r="A94" s="81">
        <v>31</v>
      </c>
      <c r="B94" s="78" t="s">
        <v>11</v>
      </c>
      <c r="C94" s="77">
        <v>0</v>
      </c>
      <c r="D94" s="77">
        <f t="shared" si="21"/>
        <v>2450</v>
      </c>
      <c r="E94" s="77">
        <v>2450</v>
      </c>
      <c r="F94" s="84"/>
    </row>
    <row r="95" spans="1:6" s="82" customFormat="1" x14ac:dyDescent="0.3">
      <c r="A95" s="75">
        <v>32</v>
      </c>
      <c r="B95" s="78" t="s">
        <v>25</v>
      </c>
      <c r="C95" s="77">
        <v>0</v>
      </c>
      <c r="D95" s="77">
        <f t="shared" si="21"/>
        <v>0</v>
      </c>
      <c r="E95" s="77">
        <v>0</v>
      </c>
    </row>
    <row r="96" spans="1:6" s="82" customFormat="1" ht="26.4" x14ac:dyDescent="0.3">
      <c r="A96" s="69" t="s">
        <v>134</v>
      </c>
      <c r="B96" s="70" t="s">
        <v>135</v>
      </c>
      <c r="C96" s="71">
        <f>SUM(C97)</f>
        <v>134350</v>
      </c>
      <c r="D96" s="71">
        <f t="shared" si="21"/>
        <v>-450</v>
      </c>
      <c r="E96" s="71">
        <f t="shared" ref="E96" si="24">SUM(E97)</f>
        <v>133900</v>
      </c>
    </row>
    <row r="97" spans="1:6" s="82" customFormat="1" ht="33" customHeight="1" x14ac:dyDescent="0.3">
      <c r="A97" s="79" t="s">
        <v>142</v>
      </c>
      <c r="B97" s="80" t="s">
        <v>141</v>
      </c>
      <c r="C97" s="74">
        <f>C98+C99</f>
        <v>134350</v>
      </c>
      <c r="D97" s="74">
        <f t="shared" si="21"/>
        <v>-450</v>
      </c>
      <c r="E97" s="74">
        <f t="shared" ref="E97" si="25">E98+E99</f>
        <v>133900</v>
      </c>
    </row>
    <row r="98" spans="1:6" s="82" customFormat="1" x14ac:dyDescent="0.3">
      <c r="A98" s="81">
        <v>31</v>
      </c>
      <c r="B98" s="78" t="s">
        <v>11</v>
      </c>
      <c r="C98" s="77">
        <v>129050</v>
      </c>
      <c r="D98" s="77">
        <f t="shared" si="21"/>
        <v>-450</v>
      </c>
      <c r="E98" s="77">
        <v>128600</v>
      </c>
      <c r="F98" s="84"/>
    </row>
    <row r="99" spans="1:6" s="82" customFormat="1" x14ac:dyDescent="0.3">
      <c r="A99" s="75">
        <v>32</v>
      </c>
      <c r="B99" s="78" t="s">
        <v>25</v>
      </c>
      <c r="C99" s="77">
        <v>5300</v>
      </c>
      <c r="D99" s="77">
        <f t="shared" si="21"/>
        <v>0</v>
      </c>
      <c r="E99" s="77">
        <v>5300</v>
      </c>
    </row>
    <row r="100" spans="1:6" s="82" customFormat="1" ht="26.4" x14ac:dyDescent="0.3">
      <c r="A100" s="69" t="s">
        <v>121</v>
      </c>
      <c r="B100" s="70" t="s">
        <v>122</v>
      </c>
      <c r="C100" s="71">
        <f>SUM(C101+C103)</f>
        <v>74400</v>
      </c>
      <c r="D100" s="71">
        <f t="shared" si="21"/>
        <v>0</v>
      </c>
      <c r="E100" s="71">
        <f t="shared" ref="E100" si="26">SUM(E101+E103)</f>
        <v>74400</v>
      </c>
    </row>
    <row r="101" spans="1:6" s="82" customFormat="1" x14ac:dyDescent="0.3">
      <c r="A101" s="79" t="s">
        <v>82</v>
      </c>
      <c r="B101" s="80" t="s">
        <v>118</v>
      </c>
      <c r="C101" s="74">
        <f>SUM(C102:C102)</f>
        <v>4400</v>
      </c>
      <c r="D101" s="74">
        <f t="shared" si="21"/>
        <v>0</v>
      </c>
      <c r="E101" s="74">
        <f>SUM(E102:E102)</f>
        <v>4400</v>
      </c>
    </row>
    <row r="102" spans="1:6" s="82" customFormat="1" x14ac:dyDescent="0.3">
      <c r="A102" s="75">
        <v>32</v>
      </c>
      <c r="B102" s="78" t="s">
        <v>25</v>
      </c>
      <c r="C102" s="77">
        <v>4400</v>
      </c>
      <c r="D102" s="77">
        <f t="shared" si="21"/>
        <v>0</v>
      </c>
      <c r="E102" s="77">
        <v>4400</v>
      </c>
    </row>
    <row r="103" spans="1:6" s="82" customFormat="1" ht="26.4" x14ac:dyDescent="0.3">
      <c r="A103" s="79" t="s">
        <v>89</v>
      </c>
      <c r="B103" s="80" t="s">
        <v>123</v>
      </c>
      <c r="C103" s="74">
        <f>SUM(C104:C104)</f>
        <v>70000</v>
      </c>
      <c r="D103" s="74">
        <f t="shared" si="21"/>
        <v>0</v>
      </c>
      <c r="E103" s="74">
        <f>SUM(E104:E104)</f>
        <v>70000</v>
      </c>
    </row>
    <row r="104" spans="1:6" s="82" customFormat="1" x14ac:dyDescent="0.3">
      <c r="A104" s="75">
        <v>32</v>
      </c>
      <c r="B104" s="78" t="s">
        <v>25</v>
      </c>
      <c r="C104" s="77">
        <v>70000</v>
      </c>
      <c r="D104" s="77">
        <f t="shared" si="21"/>
        <v>0</v>
      </c>
      <c r="E104" s="77">
        <v>70000</v>
      </c>
    </row>
    <row r="105" spans="1:6" ht="26.4" x14ac:dyDescent="0.3">
      <c r="A105" s="66" t="s">
        <v>124</v>
      </c>
      <c r="B105" s="67" t="s">
        <v>125</v>
      </c>
      <c r="C105" s="68">
        <f t="shared" ref="C105" si="27">SUM(C106+C109)</f>
        <v>1367</v>
      </c>
      <c r="D105" s="68">
        <f t="shared" si="21"/>
        <v>0</v>
      </c>
      <c r="E105" s="68">
        <f t="shared" ref="E105" si="28">SUM(E106+E109)</f>
        <v>1367</v>
      </c>
    </row>
    <row r="106" spans="1:6" ht="26.4" x14ac:dyDescent="0.3">
      <c r="A106" s="69" t="s">
        <v>126</v>
      </c>
      <c r="B106" s="70" t="s">
        <v>127</v>
      </c>
      <c r="C106" s="71">
        <f t="shared" ref="C106:E106" si="29">SUM(C107)</f>
        <v>800</v>
      </c>
      <c r="D106" s="71">
        <f t="shared" si="21"/>
        <v>0</v>
      </c>
      <c r="E106" s="71">
        <f t="shared" si="29"/>
        <v>800</v>
      </c>
    </row>
    <row r="107" spans="1:6" x14ac:dyDescent="0.3">
      <c r="A107" s="72" t="s">
        <v>82</v>
      </c>
      <c r="B107" s="73" t="s">
        <v>83</v>
      </c>
      <c r="C107" s="74">
        <f t="shared" ref="C107:E107" si="30">SUM(C108)</f>
        <v>800</v>
      </c>
      <c r="D107" s="74">
        <f t="shared" si="21"/>
        <v>0</v>
      </c>
      <c r="E107" s="74">
        <f t="shared" si="30"/>
        <v>800</v>
      </c>
    </row>
    <row r="108" spans="1:6" ht="26.4" x14ac:dyDescent="0.3">
      <c r="A108" s="75">
        <v>42</v>
      </c>
      <c r="B108" s="78" t="s">
        <v>33</v>
      </c>
      <c r="C108" s="77">
        <v>800</v>
      </c>
      <c r="D108" s="77">
        <f t="shared" si="21"/>
        <v>0</v>
      </c>
      <c r="E108" s="77">
        <v>800</v>
      </c>
    </row>
    <row r="109" spans="1:6" ht="26.4" x14ac:dyDescent="0.3">
      <c r="A109" s="72" t="s">
        <v>89</v>
      </c>
      <c r="B109" s="73" t="s">
        <v>90</v>
      </c>
      <c r="C109" s="77">
        <v>567</v>
      </c>
      <c r="D109" s="77">
        <f t="shared" si="21"/>
        <v>0</v>
      </c>
      <c r="E109" s="77">
        <v>567</v>
      </c>
    </row>
    <row r="110" spans="1:6" ht="26.4" x14ac:dyDescent="0.3">
      <c r="A110" s="75">
        <v>42</v>
      </c>
      <c r="B110" s="78" t="s">
        <v>33</v>
      </c>
      <c r="C110" s="77">
        <v>567</v>
      </c>
      <c r="D110" s="77">
        <f t="shared" si="21"/>
        <v>0</v>
      </c>
      <c r="E110" s="77">
        <v>567</v>
      </c>
    </row>
    <row r="111" spans="1:6" ht="26.4" x14ac:dyDescent="0.3">
      <c r="A111" s="66" t="s">
        <v>128</v>
      </c>
      <c r="B111" s="67" t="s">
        <v>129</v>
      </c>
      <c r="C111" s="68">
        <f t="shared" ref="C111:E112" si="31">SUM(C112)</f>
        <v>1485100</v>
      </c>
      <c r="D111" s="68">
        <f t="shared" si="21"/>
        <v>0</v>
      </c>
      <c r="E111" s="68">
        <f t="shared" si="31"/>
        <v>1485100</v>
      </c>
    </row>
    <row r="112" spans="1:6" ht="26.4" x14ac:dyDescent="0.3">
      <c r="A112" s="69" t="s">
        <v>130</v>
      </c>
      <c r="B112" s="70" t="s">
        <v>131</v>
      </c>
      <c r="C112" s="71">
        <f t="shared" si="31"/>
        <v>1485100</v>
      </c>
      <c r="D112" s="71">
        <f t="shared" si="21"/>
        <v>0</v>
      </c>
      <c r="E112" s="71">
        <f t="shared" si="31"/>
        <v>1485100</v>
      </c>
    </row>
    <row r="113" spans="1:5" s="82" customFormat="1" ht="26.4" x14ac:dyDescent="0.3">
      <c r="A113" s="72" t="s">
        <v>89</v>
      </c>
      <c r="B113" s="73" t="s">
        <v>90</v>
      </c>
      <c r="C113" s="74">
        <f>SUM(C114:C117)</f>
        <v>1485100</v>
      </c>
      <c r="D113" s="74">
        <f t="shared" si="21"/>
        <v>0</v>
      </c>
      <c r="E113" s="74">
        <f t="shared" ref="E113" si="32">SUM(E114:E117)</f>
        <v>1485100</v>
      </c>
    </row>
    <row r="114" spans="1:5" s="82" customFormat="1" x14ac:dyDescent="0.3">
      <c r="A114" s="75">
        <v>31</v>
      </c>
      <c r="B114" s="78" t="s">
        <v>11</v>
      </c>
      <c r="C114" s="77">
        <v>1455200</v>
      </c>
      <c r="D114" s="77">
        <f t="shared" si="21"/>
        <v>0</v>
      </c>
      <c r="E114" s="77">
        <v>1455200</v>
      </c>
    </row>
    <row r="115" spans="1:5" s="82" customFormat="1" x14ac:dyDescent="0.3">
      <c r="A115" s="75">
        <v>32</v>
      </c>
      <c r="B115" s="78" t="s">
        <v>25</v>
      </c>
      <c r="C115" s="77">
        <v>29900</v>
      </c>
      <c r="D115" s="77">
        <f t="shared" si="21"/>
        <v>0</v>
      </c>
      <c r="E115" s="77">
        <v>29900</v>
      </c>
    </row>
    <row r="116" spans="1:5" s="82" customFormat="1" x14ac:dyDescent="0.3">
      <c r="A116" s="75">
        <v>34</v>
      </c>
      <c r="B116" s="78" t="s">
        <v>132</v>
      </c>
      <c r="C116" s="77">
        <v>0</v>
      </c>
      <c r="D116" s="77">
        <f t="shared" si="21"/>
        <v>0</v>
      </c>
      <c r="E116" s="77">
        <v>0</v>
      </c>
    </row>
    <row r="117" spans="1:5" s="82" customFormat="1" x14ac:dyDescent="0.3"/>
    <row r="124" spans="1:5" ht="23.4" x14ac:dyDescent="0.45">
      <c r="D124" s="87" t="s">
        <v>136</v>
      </c>
    </row>
    <row r="129" spans="4:4" ht="23.4" x14ac:dyDescent="0.45">
      <c r="D129" s="87" t="s">
        <v>137</v>
      </c>
    </row>
  </sheetData>
  <mergeCells count="2">
    <mergeCell ref="A3:E3"/>
    <mergeCell ref="A1: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 Šarić</cp:lastModifiedBy>
  <cp:lastPrinted>2025-09-25T08:57:52Z</cp:lastPrinted>
  <dcterms:created xsi:type="dcterms:W3CDTF">2022-08-12T12:51:27Z</dcterms:created>
  <dcterms:modified xsi:type="dcterms:W3CDTF">2025-09-28T20:26:02Z</dcterms:modified>
</cp:coreProperties>
</file>