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HGPC\Desktop\Rebalan i plan\FINANCIJSKI PLAN 2026\"/>
    </mc:Choice>
  </mc:AlternateContent>
  <xr:revisionPtr revIDLastSave="0" documentId="13_ncr:1_{240FFC5C-F531-4692-8456-DC389ED2D0A9}" xr6:coauthVersionLast="37" xr6:coauthVersionMax="47" xr10:uidLastSave="{00000000-0000-0000-0000-000000000000}"/>
  <bookViews>
    <workbookView xWindow="0" yWindow="0" windowWidth="28800" windowHeight="11085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1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2" l="1"/>
  <c r="E10" i="12" s="1"/>
  <c r="E26" i="3" l="1"/>
  <c r="G95" i="8"/>
  <c r="F96" i="8"/>
  <c r="E105" i="8"/>
  <c r="E106" i="8"/>
  <c r="E104" i="8"/>
  <c r="F40" i="8"/>
  <c r="G40" i="8"/>
  <c r="H40" i="8"/>
  <c r="I40" i="8"/>
  <c r="E40" i="8"/>
  <c r="F105" i="8" l="1"/>
  <c r="I113" i="8"/>
  <c r="H113" i="8"/>
  <c r="G113" i="8"/>
  <c r="G109" i="8"/>
  <c r="F106" i="8"/>
  <c r="G106" i="8"/>
  <c r="H106" i="8"/>
  <c r="I106" i="8"/>
  <c r="G96" i="8"/>
  <c r="H96" i="8"/>
  <c r="I96" i="8"/>
  <c r="E96" i="8"/>
  <c r="E56" i="8"/>
  <c r="F75" i="8"/>
  <c r="G75" i="8"/>
  <c r="H75" i="8"/>
  <c r="I75" i="8"/>
  <c r="E75" i="8"/>
  <c r="F70" i="8"/>
  <c r="G70" i="8"/>
  <c r="H70" i="8"/>
  <c r="I70" i="8"/>
  <c r="E70" i="8"/>
  <c r="F63" i="8"/>
  <c r="G63" i="8"/>
  <c r="G62" i="8" s="1"/>
  <c r="H63" i="8"/>
  <c r="H62" i="8" s="1"/>
  <c r="I63" i="8"/>
  <c r="I62" i="8" s="1"/>
  <c r="E63" i="8"/>
  <c r="E62" i="8" s="1"/>
  <c r="F59" i="8"/>
  <c r="G59" i="8"/>
  <c r="H59" i="8"/>
  <c r="I59" i="8"/>
  <c r="E59" i="8"/>
  <c r="F32" i="8"/>
  <c r="G32" i="8"/>
  <c r="H32" i="8"/>
  <c r="I32" i="8"/>
  <c r="E32" i="8"/>
  <c r="F17" i="8"/>
  <c r="G17" i="8"/>
  <c r="H17" i="8"/>
  <c r="I17" i="8"/>
  <c r="E17" i="8"/>
  <c r="F62" i="8" l="1"/>
  <c r="H16" i="10"/>
  <c r="F115" i="12"/>
  <c r="E114" i="12"/>
  <c r="F104" i="8" l="1"/>
  <c r="F95" i="8"/>
  <c r="F88" i="8"/>
  <c r="D89" i="12"/>
  <c r="D93" i="12"/>
  <c r="D98" i="12"/>
  <c r="D97" i="12" s="1"/>
  <c r="D102" i="12"/>
  <c r="D104" i="12"/>
  <c r="D108" i="12"/>
  <c r="D107" i="12" s="1"/>
  <c r="D106" i="12" s="1"/>
  <c r="D114" i="12"/>
  <c r="D113" i="12" s="1"/>
  <c r="D112" i="12" s="1"/>
  <c r="D101" i="12" l="1"/>
  <c r="F18" i="3"/>
  <c r="F16" i="3"/>
  <c r="F11" i="3" s="1"/>
  <c r="F10" i="3" s="1"/>
  <c r="F32" i="3"/>
  <c r="F26" i="3"/>
  <c r="F56" i="8"/>
  <c r="F55" i="8" s="1"/>
  <c r="F54" i="8" s="1"/>
  <c r="F31" i="8"/>
  <c r="F26" i="8"/>
  <c r="F23" i="8"/>
  <c r="F12" i="8"/>
  <c r="D16" i="12"/>
  <c r="D15" i="12" s="1"/>
  <c r="D20" i="12"/>
  <c r="D22" i="12"/>
  <c r="D26" i="12"/>
  <c r="D31" i="12"/>
  <c r="D34" i="12"/>
  <c r="D39" i="12"/>
  <c r="D43" i="12"/>
  <c r="D52" i="12"/>
  <c r="D49" i="12" s="1"/>
  <c r="D58" i="12"/>
  <c r="D57" i="12" s="1"/>
  <c r="D61" i="12"/>
  <c r="D60" i="12" s="1"/>
  <c r="D67" i="12"/>
  <c r="D66" i="12" s="1"/>
  <c r="D71" i="12"/>
  <c r="D70" i="12" s="1"/>
  <c r="D75" i="12"/>
  <c r="D77" i="12"/>
  <c r="D80" i="12"/>
  <c r="D79" i="12" s="1"/>
  <c r="D85" i="12"/>
  <c r="D11" i="12"/>
  <c r="D10" i="12"/>
  <c r="D9" i="12" l="1"/>
  <c r="F25" i="3"/>
  <c r="F11" i="8"/>
  <c r="F10" i="8" s="1"/>
  <c r="D74" i="12"/>
  <c r="D19" i="12"/>
  <c r="D18" i="12" l="1"/>
  <c r="D8" i="12" s="1"/>
  <c r="F44" i="10"/>
  <c r="F28" i="10"/>
  <c r="F18" i="10"/>
  <c r="F15" i="10"/>
  <c r="E32" i="3"/>
  <c r="E25" i="3" s="1"/>
  <c r="E18" i="3"/>
  <c r="E11" i="3"/>
  <c r="E10" i="3" s="1"/>
  <c r="G31" i="8"/>
  <c r="E94" i="12"/>
  <c r="F94" i="12"/>
  <c r="G94" i="12"/>
  <c r="G12" i="8"/>
  <c r="H114" i="8"/>
  <c r="I114" i="8"/>
  <c r="F11" i="12"/>
  <c r="F10" i="12" s="1"/>
  <c r="G11" i="12"/>
  <c r="G10" i="12" s="1"/>
  <c r="F16" i="12"/>
  <c r="F15" i="12" s="1"/>
  <c r="G16" i="12"/>
  <c r="G15" i="12" s="1"/>
  <c r="F20" i="12"/>
  <c r="G20" i="12"/>
  <c r="F24" i="12"/>
  <c r="F22" i="12" s="1"/>
  <c r="G24" i="12"/>
  <c r="G22" i="12" s="1"/>
  <c r="F26" i="12"/>
  <c r="G26" i="12"/>
  <c r="F31" i="12"/>
  <c r="G31" i="12"/>
  <c r="F34" i="12"/>
  <c r="G34" i="12"/>
  <c r="F39" i="12"/>
  <c r="G39" i="12"/>
  <c r="F43" i="12"/>
  <c r="G43" i="12"/>
  <c r="F47" i="12"/>
  <c r="G47" i="12"/>
  <c r="F52" i="12"/>
  <c r="F49" i="12" s="1"/>
  <c r="G52" i="12"/>
  <c r="G49" i="12" s="1"/>
  <c r="F58" i="12"/>
  <c r="F57" i="12" s="1"/>
  <c r="G58" i="12"/>
  <c r="G57" i="12" s="1"/>
  <c r="F61" i="12"/>
  <c r="F60" i="12" s="1"/>
  <c r="G61" i="12"/>
  <c r="G60" i="12" s="1"/>
  <c r="F64" i="12"/>
  <c r="F63" i="12" s="1"/>
  <c r="G64" i="12"/>
  <c r="G63" i="12" s="1"/>
  <c r="F67" i="12"/>
  <c r="F66" i="12" s="1"/>
  <c r="G67" i="12"/>
  <c r="G66" i="12" s="1"/>
  <c r="F71" i="12"/>
  <c r="F70" i="12" s="1"/>
  <c r="G71" i="12"/>
  <c r="G70" i="12" s="1"/>
  <c r="F75" i="12"/>
  <c r="F74" i="12" s="1"/>
  <c r="G75" i="12"/>
  <c r="G74" i="12" s="1"/>
  <c r="F80" i="12"/>
  <c r="F79" i="12" s="1"/>
  <c r="G80" i="12"/>
  <c r="G79" i="12" s="1"/>
  <c r="F81" i="12"/>
  <c r="G81" i="12"/>
  <c r="F85" i="12"/>
  <c r="G85" i="12"/>
  <c r="F89" i="12"/>
  <c r="G89" i="12"/>
  <c r="F93" i="12"/>
  <c r="G93" i="12"/>
  <c r="F98" i="12"/>
  <c r="F97" i="12" s="1"/>
  <c r="G98" i="12"/>
  <c r="G97" i="12" s="1"/>
  <c r="F102" i="12"/>
  <c r="G102" i="12"/>
  <c r="F104" i="12"/>
  <c r="G104" i="12"/>
  <c r="F108" i="12"/>
  <c r="F107" i="12" s="1"/>
  <c r="F106" i="12" s="1"/>
  <c r="G108" i="12"/>
  <c r="G107" i="12" s="1"/>
  <c r="G106" i="12" s="1"/>
  <c r="F114" i="12"/>
  <c r="F113" i="12" s="1"/>
  <c r="F112" i="12" s="1"/>
  <c r="G114" i="12"/>
  <c r="G113" i="12" s="1"/>
  <c r="G112" i="12" s="1"/>
  <c r="E34" i="12"/>
  <c r="E31" i="12"/>
  <c r="E26" i="12"/>
  <c r="E22" i="12"/>
  <c r="E113" i="12"/>
  <c r="G56" i="8"/>
  <c r="E101" i="8"/>
  <c r="F21" i="10" l="1"/>
  <c r="F29" i="10" s="1"/>
  <c r="F35" i="10" s="1"/>
  <c r="F36" i="10" s="1"/>
  <c r="G19" i="12"/>
  <c r="F19" i="12"/>
  <c r="G9" i="12"/>
  <c r="F9" i="12"/>
  <c r="G101" i="12"/>
  <c r="F101" i="12"/>
  <c r="G18" i="12" l="1"/>
  <c r="G8" i="12" s="1"/>
  <c r="F18" i="12"/>
  <c r="F8" i="12" s="1"/>
  <c r="E95" i="8"/>
  <c r="E88" i="8"/>
  <c r="E31" i="8"/>
  <c r="E26" i="8"/>
  <c r="E23" i="8"/>
  <c r="E12" i="8"/>
  <c r="G114" i="8"/>
  <c r="G110" i="8"/>
  <c r="H105" i="8"/>
  <c r="I105" i="8"/>
  <c r="I104" i="8" s="1"/>
  <c r="H101" i="8"/>
  <c r="I101" i="8"/>
  <c r="G101" i="8"/>
  <c r="H95" i="8"/>
  <c r="I95" i="8"/>
  <c r="E18" i="5" l="1"/>
  <c r="E10" i="5"/>
  <c r="F18" i="5"/>
  <c r="F10" i="5"/>
  <c r="E11" i="8"/>
  <c r="E10" i="8" s="1"/>
  <c r="E55" i="8"/>
  <c r="E54" i="8" s="1"/>
  <c r="G105" i="8"/>
  <c r="G104" i="8" s="1"/>
  <c r="I26" i="8" l="1"/>
  <c r="G26" i="8"/>
  <c r="H26" i="8"/>
  <c r="G23" i="8"/>
  <c r="G11" i="8" l="1"/>
  <c r="G10" i="8" s="1"/>
  <c r="E93" i="12" l="1"/>
  <c r="E64" i="12"/>
  <c r="E47" i="12"/>
  <c r="E39" i="12"/>
  <c r="E24" i="12"/>
  <c r="E112" i="12"/>
  <c r="E108" i="12"/>
  <c r="E107" i="12" s="1"/>
  <c r="E106" i="12" s="1"/>
  <c r="E104" i="12"/>
  <c r="E102" i="12"/>
  <c r="E98" i="12"/>
  <c r="E97" i="12" s="1"/>
  <c r="E89" i="12"/>
  <c r="E85" i="12"/>
  <c r="E81" i="12"/>
  <c r="E80" i="12" s="1"/>
  <c r="E79" i="12" s="1"/>
  <c r="E77" i="12"/>
  <c r="E75" i="12"/>
  <c r="E71" i="12"/>
  <c r="E70" i="12" s="1"/>
  <c r="E67" i="12"/>
  <c r="E66" i="12" s="1"/>
  <c r="E61" i="12"/>
  <c r="E60" i="12" s="1"/>
  <c r="E58" i="12"/>
  <c r="E57" i="12" s="1"/>
  <c r="E52" i="12"/>
  <c r="E49" i="12" s="1"/>
  <c r="E43" i="12"/>
  <c r="E20" i="12"/>
  <c r="E16" i="12"/>
  <c r="E15" i="12" s="1"/>
  <c r="E9" i="12" s="1"/>
  <c r="E19" i="12" l="1"/>
  <c r="E63" i="12"/>
  <c r="E101" i="12"/>
  <c r="E74" i="12"/>
  <c r="E18" i="12" l="1"/>
  <c r="E8" i="12" s="1"/>
  <c r="G18" i="10"/>
  <c r="G15" i="10"/>
  <c r="H32" i="3"/>
  <c r="I32" i="3"/>
  <c r="I26" i="3"/>
  <c r="G26" i="3"/>
  <c r="H26" i="3"/>
  <c r="G32" i="3"/>
  <c r="H18" i="3"/>
  <c r="H11" i="3"/>
  <c r="H10" i="3" s="1"/>
  <c r="I11" i="3"/>
  <c r="I18" i="3"/>
  <c r="G11" i="3"/>
  <c r="G18" i="3"/>
  <c r="H56" i="8"/>
  <c r="I56" i="8"/>
  <c r="H88" i="8"/>
  <c r="I88" i="8"/>
  <c r="H104" i="8"/>
  <c r="G88" i="8"/>
  <c r="G55" i="8" s="1"/>
  <c r="G54" i="8" s="1"/>
  <c r="H31" i="8"/>
  <c r="I31" i="8"/>
  <c r="H12" i="8"/>
  <c r="I12" i="8"/>
  <c r="H23" i="8"/>
  <c r="I23" i="8"/>
  <c r="D18" i="5" l="1"/>
  <c r="D10" i="5"/>
  <c r="I55" i="8"/>
  <c r="I54" i="8" s="1"/>
  <c r="H11" i="8"/>
  <c r="H10" i="8" s="1"/>
  <c r="G21" i="10"/>
  <c r="G25" i="3"/>
  <c r="I25" i="3"/>
  <c r="H55" i="8"/>
  <c r="H54" i="8" s="1"/>
  <c r="H25" i="3"/>
  <c r="I10" i="3"/>
  <c r="G10" i="3"/>
  <c r="I11" i="8"/>
  <c r="I10" i="8" s="1"/>
  <c r="G44" i="10" l="1"/>
  <c r="H41" i="10" s="1"/>
  <c r="H44" i="10" s="1"/>
  <c r="I41" i="10" s="1"/>
  <c r="I44" i="10" s="1"/>
  <c r="J41" i="10" s="1"/>
  <c r="J44" i="10" s="1"/>
  <c r="J28" i="10"/>
  <c r="I28" i="10"/>
  <c r="H28" i="10"/>
  <c r="G28" i="10"/>
  <c r="G29" i="10" l="1"/>
  <c r="G35" i="10" l="1"/>
  <c r="G36" i="10" s="1"/>
  <c r="G34" i="10"/>
  <c r="I18" i="10"/>
  <c r="J18" i="10"/>
  <c r="H18" i="10" l="1"/>
  <c r="H15" i="10" l="1"/>
  <c r="H21" i="10" s="1"/>
  <c r="J15" i="10"/>
  <c r="J21" i="10" s="1"/>
  <c r="I15" i="10"/>
  <c r="I21" i="10" s="1"/>
  <c r="H29" i="10" l="1"/>
  <c r="I29" i="10"/>
  <c r="I35" i="10" s="1"/>
  <c r="I36" i="10" s="1"/>
  <c r="J29" i="10"/>
  <c r="J35" i="10" s="1"/>
  <c r="J36" i="10"/>
  <c r="H34" i="10" l="1"/>
  <c r="H35" i="10" l="1"/>
  <c r="H36" i="10" s="1"/>
</calcChain>
</file>

<file path=xl/sharedStrings.xml><?xml version="1.0" encoding="utf-8"?>
<sst xmlns="http://schemas.openxmlformats.org/spreadsheetml/2006/main" count="528" uniqueCount="216">
  <si>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</si>
  <si>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</si>
  <si>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</si>
  <si>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</si>
  <si>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</si>
  <si>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</si>
  <si>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</si>
  <si>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</si>
  <si>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</si>
  <si>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</si>
  <si>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</si>
  <si>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</si>
  <si>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</si>
  <si>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</si>
  <si>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</si>
  <si>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</si>
  <si>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</si>
  <si>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</si>
  <si>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</si>
  <si>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</si>
  <si>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</si>
  <si>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</si>
  <si>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</si>
  <si>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</si>
  <si>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</si>
  <si>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</si>
  <si>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</si>
  <si>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</si>
  <si>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</si>
  <si>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</si>
  <si>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</si>
  <si>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</si>
  <si>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</si>
  <si>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</si>
  <si>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</si>
  <si>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</si>
  <si>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</si>
  <si>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</si>
  <si>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</si>
  <si>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</si>
  <si>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</si>
  <si>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</si>
  <si>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</si>
  <si>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</si>
  <si>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</si>
  <si>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</si>
  <si>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</si>
  <si>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</si>
  <si>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</si>
  <si>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</si>
  <si>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</si>
  <si>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</si>
  <si>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</si>
  <si>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</si>
  <si>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</si>
  <si>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</si>
  <si>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</si>
  <si>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</si>
  <si>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</si>
  <si>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</si>
  <si>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</si>
  <si>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</si>
  <si>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</si>
  <si>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</si>
  <si>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</si>
  <si>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</si>
  <si>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Plan 2024.</t>
  </si>
  <si>
    <t>Proračun za 2025.</t>
  </si>
  <si>
    <t>Projekcija za 2026.</t>
  </si>
  <si>
    <t>Projekcija za 2027.</t>
  </si>
  <si>
    <t>Glava 00301</t>
  </si>
  <si>
    <t>PK-OSNOVNA ŠKOLA:</t>
  </si>
  <si>
    <t>DECENTRALIZIRANE FUN.-MINIMALNI FIN.STANDARD</t>
  </si>
  <si>
    <t>REDOVNA PROGRAMSKA DJELATNOST OSNOVNIH ŠKOLA</t>
  </si>
  <si>
    <t>POREZNI PRIHODI ZA DECENTRALIZIRANE FUNKCIJE</t>
  </si>
  <si>
    <t>Financijski rashodi</t>
  </si>
  <si>
    <t>KAPITALNA ULAGANJA U OPREMU - DECENTR.SREDSTVA</t>
  </si>
  <si>
    <t>ŠIRE JAVNE POTREBE-IZNAD MINIMALNOG STANDARDA</t>
  </si>
  <si>
    <t>IZVANNASTAVNE I IZVANŠKOLSKE AKTIVNOSTI</t>
  </si>
  <si>
    <t>Izvor 1.1.1.</t>
  </si>
  <si>
    <t>PRIHODI OD GRADA</t>
  </si>
  <si>
    <t>Izvor 3.1.1.</t>
  </si>
  <si>
    <t>VLASTITI PRIHODI-PK</t>
  </si>
  <si>
    <t>Rezultat poslovanja</t>
  </si>
  <si>
    <t>Izvor 4.3.1.</t>
  </si>
  <si>
    <t>PRIHODI ZA POSEBNE NAMJENE-PK</t>
  </si>
  <si>
    <t>Donacije i ostali rashodi</t>
  </si>
  <si>
    <t>NABAVKA UDŽENIKA I PRIBORA</t>
  </si>
  <si>
    <t>OSIGURANJE UČENIKA OSNOVNIH ŠKOLA</t>
  </si>
  <si>
    <t>PROMETNI ODGOJ I SIGURNOST U PROMETU-POLIGON</t>
  </si>
  <si>
    <t>PRIHODI OD GRADA/PLAN ŠKOLE</t>
  </si>
  <si>
    <t>PROJEKT E-ŠKOLE</t>
  </si>
  <si>
    <t>VLASTITA I NAMJENSKA SREDSTVA OSNOVNIH ŠKOLA</t>
  </si>
  <si>
    <t>VLASTITI PRIHODI</t>
  </si>
  <si>
    <t>UREĐENJE OKOLIŠA ŠKOLA</t>
  </si>
  <si>
    <t xml:space="preserve">Izvor 6.1.1. </t>
  </si>
  <si>
    <t xml:space="preserve">DONACIJE-PK </t>
  </si>
  <si>
    <t>Aktivnost S023201T320103</t>
  </si>
  <si>
    <t>EU PROJEKTI  KOJE PROVODE OŠ / ERASMUS/</t>
  </si>
  <si>
    <t>Izvor 5.1.1.</t>
  </si>
  <si>
    <t>POMOĆI OD MEĐUNARODNIH ORGANIZACIJA I TIJELA EU-PK</t>
  </si>
  <si>
    <t>Aktivnost S023201T320105</t>
  </si>
  <si>
    <t>"S POMOĆNIKOM MOGU BOLJE V"-EU</t>
  </si>
  <si>
    <t>PRIHODI OD GRADA/ plan škole</t>
  </si>
  <si>
    <t>Aktivnost S023201T320111</t>
  </si>
  <si>
    <t>"S POMOĆNIKOM MOGU BOLJE VI"-EU</t>
  </si>
  <si>
    <t>PREHRANA UČENIKA</t>
  </si>
  <si>
    <t>KAPITALNA ULAGANJA U OŠ - IZNAD STANDARDA</t>
  </si>
  <si>
    <t>NABAVKA ŠKOLSKE LEKTIRE</t>
  </si>
  <si>
    <t>RASHODI ZA ZAPOSLENE U OSNOVNIM ŠKOLAMA</t>
  </si>
  <si>
    <t>RASHODI ZA ZAPOSLENE</t>
  </si>
  <si>
    <t>Fin. Rashodi (tužbe)</t>
  </si>
  <si>
    <t>Naknade građanima i kućanstvima na temelju osiguranja i druge naknade</t>
  </si>
  <si>
    <t>"S POMOĆNIKOM MOGU BOLJE VII"-EU</t>
  </si>
  <si>
    <t>Ravnateljica:</t>
  </si>
  <si>
    <t>Šitum Matija, prof.</t>
  </si>
  <si>
    <t>Izvor 1.1.2.</t>
  </si>
  <si>
    <t>Izvor 9.4.1.</t>
  </si>
  <si>
    <t>PRIHODI ZA POSEBNE NAMJENE-PRENESENI REZULTAT-PK</t>
  </si>
  <si>
    <t>Izvor 9.6.1.</t>
  </si>
  <si>
    <t>DONACIJE-PRENESENI REZULTAT-PK</t>
  </si>
  <si>
    <t xml:space="preserve">09 Obrazovanje </t>
  </si>
  <si>
    <t>091 Predškolsko i osnovno obrazovanje</t>
  </si>
  <si>
    <t>0912 Osnovno obrazovanje</t>
  </si>
  <si>
    <t>Izvor</t>
  </si>
  <si>
    <t>Pomoć od međ. institucija</t>
  </si>
  <si>
    <t>Prihodi od imovine</t>
  </si>
  <si>
    <t>3.1.1.</t>
  </si>
  <si>
    <t>Vlastiti prihodi</t>
  </si>
  <si>
    <t>Prihodi od upravnih i administativnih pristojbi, pristojbi po posebnim propisima i naknada</t>
  </si>
  <si>
    <t>4.3.1.</t>
  </si>
  <si>
    <t>Prihodi za posebne namjene</t>
  </si>
  <si>
    <t>Prihodi od prodaje proizvoda i robe te pruženih usluga</t>
  </si>
  <si>
    <t>6.1.1.</t>
  </si>
  <si>
    <t>Donacije</t>
  </si>
  <si>
    <t>1.1.1.</t>
  </si>
  <si>
    <t>Prihodi iz nadležnog proračuna</t>
  </si>
  <si>
    <t>Vlastiti izvori</t>
  </si>
  <si>
    <t>9.3.1.</t>
  </si>
  <si>
    <t>9.6.1.</t>
  </si>
  <si>
    <t>9.4.1.</t>
  </si>
  <si>
    <t>9.5.1.</t>
  </si>
  <si>
    <t>Opći prihodi i primici</t>
  </si>
  <si>
    <t>1.1.2.</t>
  </si>
  <si>
    <t>1.1.2</t>
  </si>
  <si>
    <t>Prihodi za posebne namjene-preneseni rezultat</t>
  </si>
  <si>
    <t>Donacije-preneseni rezultat-pk</t>
  </si>
  <si>
    <t>Donacije-preneseni rezultat</t>
  </si>
  <si>
    <t>FINANCIJSKI PLAN PRORAČUNSKOG KORISNIKA JEDINICE LOKALNE I PODRUČNE (REGIONALNE) SAMOUPRAVE 
ZA 2026. I PROJEKCIJA ZA 2027. I 2028. GODINU</t>
  </si>
  <si>
    <t>Proračun za 2026.</t>
  </si>
  <si>
    <t>Projekcija
za 2027.</t>
  </si>
  <si>
    <t>Projekcija 
za 2028.</t>
  </si>
  <si>
    <t>Izvor 9.3.1.</t>
  </si>
  <si>
    <t>VLASTITI PRIHODI - PRENESENI REZULTAT</t>
  </si>
  <si>
    <t>Izvor 9.5.1.</t>
  </si>
  <si>
    <t>POMOĆI - PRENESENI REZULTAT</t>
  </si>
  <si>
    <t>SUSTAV VIDEO NADZORA</t>
  </si>
  <si>
    <t>Plan 2025.</t>
  </si>
  <si>
    <t>Vlastiti prihodi - preneseni rezultat</t>
  </si>
  <si>
    <t>Pomoći - preneseni rezultat</t>
  </si>
  <si>
    <t>Izvršenje 2024.</t>
  </si>
  <si>
    <t>POMOĆI IZ DRŽAVNOG PROR. KROZ OPĆE PRIHODE I PRIMITKE-PK</t>
  </si>
  <si>
    <t xml:space="preserve">Izvor 5.0.111 </t>
  </si>
  <si>
    <t>Pomoći iz državnog pror. Kroz opće prihode i primitke-pk</t>
  </si>
  <si>
    <t xml:space="preserve">5.0.111 </t>
  </si>
  <si>
    <t>Pomoć.drž.pror.nac.suf.eu proj-predfin.opć.ph i prim-pk</t>
  </si>
  <si>
    <t xml:space="preserve"> Pomoć.drž.pror.nac.suf.eu proj-predfin.opć.ph i prim-pk</t>
  </si>
  <si>
    <t>Programi unije-predfin.opć.ph i primit-pk</t>
  </si>
  <si>
    <t>5.1.0111</t>
  </si>
  <si>
    <t>Pomoći iz županijskog proračuna-pk</t>
  </si>
  <si>
    <t>5.2.11</t>
  </si>
  <si>
    <t>Izvor 5.2.11</t>
  </si>
  <si>
    <t>Ostale pomoći od izvanproračunskih korisnika-pk</t>
  </si>
  <si>
    <t xml:space="preserve">Izvor 5.2.31 </t>
  </si>
  <si>
    <t xml:space="preserve">5.2.31 </t>
  </si>
  <si>
    <t>5.0.</t>
  </si>
  <si>
    <t xml:space="preserve">Pomoći iz državnog pror. </t>
  </si>
  <si>
    <t>Programi unije</t>
  </si>
  <si>
    <t>5.1.</t>
  </si>
  <si>
    <t>5.2.</t>
  </si>
  <si>
    <t>Ostale pomoći</t>
  </si>
  <si>
    <t>3.1.</t>
  </si>
  <si>
    <t>4.3.</t>
  </si>
  <si>
    <t>6.1.</t>
  </si>
  <si>
    <t>1.1.</t>
  </si>
  <si>
    <t>9.3.</t>
  </si>
  <si>
    <t>9.4.</t>
  </si>
  <si>
    <t>9.5.</t>
  </si>
  <si>
    <t>9.6.</t>
  </si>
  <si>
    <t xml:space="preserve">Vlastiti prihodi </t>
  </si>
  <si>
    <t>Pomoći</t>
  </si>
  <si>
    <t xml:space="preserve">Naziv škole: Osnovna škola Žrnovnica </t>
  </si>
  <si>
    <t>Sjedište i adresa: Hrvatskih Velikana 41</t>
  </si>
  <si>
    <t>21251 ŽRNOVNICA</t>
  </si>
  <si>
    <t>OIB: 72625014173</t>
  </si>
  <si>
    <t>RKP: 13509</t>
  </si>
  <si>
    <t>Izvor 5.0.111</t>
  </si>
  <si>
    <t>Izvor 5.0.12112</t>
  </si>
  <si>
    <t>5.0.12112</t>
  </si>
  <si>
    <t>Aktivnost C021500A150001</t>
  </si>
  <si>
    <t>Program C021500</t>
  </si>
  <si>
    <t>Aktivnost C021500K150001</t>
  </si>
  <si>
    <t>Aktivnost C021501A150103</t>
  </si>
  <si>
    <t>Program C021501</t>
  </si>
  <si>
    <t>Aktivnost C021501A150107</t>
  </si>
  <si>
    <t>Aktivnost C021501A150114</t>
  </si>
  <si>
    <t>Aktivnost C021501A150105</t>
  </si>
  <si>
    <t>Aktivnost C021501A150108</t>
  </si>
  <si>
    <t>Aktivnost C021501A150109</t>
  </si>
  <si>
    <t>Aktivnost C021501A150113</t>
  </si>
  <si>
    <t>Aktivnost C021501A150112</t>
  </si>
  <si>
    <t>Aktivnost C021501T150104</t>
  </si>
  <si>
    <t>Aktivnost C021501T150101</t>
  </si>
  <si>
    <t>Aktivnost C021501K150101</t>
  </si>
  <si>
    <t>Aktivnost C021502A150201</t>
  </si>
  <si>
    <t>Program C021502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</si>
</sst>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[$-1041A]#,##0.00;\-\ #,##0.00"/>
    <numFmt numFmtId="165" formatCode="#,##0.00_ ;\-#,##0.00\ 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  <charset val="238"/>
    </font>
    <font>
      <i/>
      <sz val="11"/>
      <color rgb="FF000000"/>
      <name val="Calibri"/>
      <family val="2"/>
      <charset val="238"/>
      <scheme val="minor"/>
    </font>
    <font>
      <b/>
      <sz val="10"/>
      <color indexed="8"/>
      <name val="Arial"/>
      <family val="2"/>
    </font>
    <font>
      <i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</borders>
  <cellStyleXfs count="2">
    <xf numFmtId="0" fontId="0" fillId="0" borderId="0"/>
    <xf numFmtId="0" fontId="23" fillId="0" borderId="0"/>
  </cellStyleXfs>
  <cellXfs count="18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9" fillId="5" borderId="6" xfId="0" applyFont="1" applyFill="1" applyBorder="1" applyAlignment="1" applyProtection="1">
      <alignment horizontal="center" vertical="center" wrapText="1" readingOrder="1"/>
      <protection locked="0"/>
    </xf>
    <xf numFmtId="0" fontId="7" fillId="6" borderId="7" xfId="0" applyFont="1" applyFill="1" applyBorder="1" applyAlignment="1" applyProtection="1">
      <alignment vertical="center" wrapText="1" readingOrder="1"/>
      <protection locked="0"/>
    </xf>
    <xf numFmtId="0" fontId="7" fillId="6" borderId="8" xfId="0" applyFont="1" applyFill="1" applyBorder="1" applyAlignment="1" applyProtection="1">
      <alignment vertical="center" wrapText="1" readingOrder="1"/>
      <protection locked="0"/>
    </xf>
    <xf numFmtId="164" fontId="7" fillId="6" borderId="7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7" borderId="3" xfId="0" applyFont="1" applyFill="1" applyBorder="1" applyAlignment="1" applyProtection="1">
      <alignment vertical="center" wrapText="1" readingOrder="1"/>
      <protection locked="0"/>
    </xf>
    <xf numFmtId="0" fontId="9" fillId="7" borderId="1" xfId="0" applyFont="1" applyFill="1" applyBorder="1" applyAlignment="1" applyProtection="1">
      <alignment vertical="center" wrapText="1" readingOrder="1"/>
      <protection locked="0"/>
    </xf>
    <xf numFmtId="164" fontId="9" fillId="7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3" xfId="0" applyFont="1" applyFill="1" applyBorder="1" applyAlignment="1" applyProtection="1">
      <alignment vertical="center" wrapText="1" readingOrder="1"/>
      <protection locked="0"/>
    </xf>
    <xf numFmtId="164" fontId="9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3" xfId="0" applyFont="1" applyFill="1" applyBorder="1" applyAlignment="1" applyProtection="1">
      <alignment vertical="center" wrapText="1" readingOrder="1"/>
      <protection locked="0"/>
    </xf>
    <xf numFmtId="164" fontId="8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3" xfId="0" applyFont="1" applyFill="1" applyBorder="1" applyAlignment="1" applyProtection="1">
      <alignment vertical="center" wrapText="1" readingOrder="1"/>
      <protection locked="0"/>
    </xf>
    <xf numFmtId="164" fontId="7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0" xfId="0" applyFill="1"/>
    <xf numFmtId="165" fontId="0" fillId="0" borderId="0" xfId="0" applyNumberFormat="1"/>
    <xf numFmtId="165" fontId="0" fillId="0" borderId="0" xfId="0" applyNumberFormat="1" applyFill="1"/>
    <xf numFmtId="44" fontId="0" fillId="0" borderId="0" xfId="0" applyNumberFormat="1"/>
    <xf numFmtId="0" fontId="19" fillId="0" borderId="0" xfId="0" applyFont="1"/>
    <xf numFmtId="14" fontId="20" fillId="0" borderId="3" xfId="0" applyNumberFormat="1" applyFont="1" applyFill="1" applyBorder="1" applyAlignment="1" applyProtection="1">
      <alignment vertical="center" wrapText="1" readingOrder="1"/>
      <protection locked="0"/>
    </xf>
    <xf numFmtId="49" fontId="21" fillId="0" borderId="3" xfId="0" applyNumberFormat="1" applyFont="1" applyFill="1" applyBorder="1" applyAlignment="1" applyProtection="1">
      <alignment horizontal="left" vertical="center"/>
      <protection hidden="1"/>
    </xf>
    <xf numFmtId="0" fontId="0" fillId="0" borderId="3" xfId="0" applyBorder="1"/>
    <xf numFmtId="49" fontId="22" fillId="0" borderId="3" xfId="0" applyNumberFormat="1" applyFont="1" applyFill="1" applyBorder="1" applyAlignment="1" applyProtection="1">
      <alignment horizontal="left" vertical="center"/>
      <protection hidden="1"/>
    </xf>
    <xf numFmtId="3" fontId="0" fillId="0" borderId="3" xfId="0" applyNumberFormat="1" applyBorder="1"/>
    <xf numFmtId="3" fontId="6" fillId="4" borderId="3" xfId="0" applyNumberFormat="1" applyFont="1" applyFill="1" applyBorder="1" applyAlignment="1" applyProtection="1">
      <alignment horizontal="right" vertical="center" wrapText="1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0" fontId="23" fillId="2" borderId="3" xfId="0" quotePrefix="1" applyFont="1" applyFill="1" applyBorder="1" applyAlignment="1">
      <alignment horizontal="left" vertical="center" wrapText="1"/>
    </xf>
    <xf numFmtId="0" fontId="25" fillId="0" borderId="3" xfId="0" applyFont="1" applyBorder="1"/>
    <xf numFmtId="3" fontId="3" fillId="0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 applyProtection="1">
      <alignment horizontal="right" wrapText="1"/>
    </xf>
    <xf numFmtId="0" fontId="0" fillId="4" borderId="0" xfId="0" applyFill="1"/>
    <xf numFmtId="0" fontId="6" fillId="4" borderId="4" xfId="0" applyNumberFormat="1" applyFont="1" applyFill="1" applyBorder="1" applyAlignment="1" applyProtection="1">
      <alignment horizontal="left" vertical="center" wrapText="1"/>
    </xf>
    <xf numFmtId="3" fontId="6" fillId="4" borderId="4" xfId="0" applyNumberFormat="1" applyFont="1" applyFill="1" applyBorder="1" applyAlignment="1" applyProtection="1">
      <alignment horizontal="right" vertical="center" wrapText="1"/>
    </xf>
    <xf numFmtId="0" fontId="8" fillId="0" borderId="3" xfId="0" quotePrefix="1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horizontal="left" vertical="center" wrapText="1"/>
    </xf>
    <xf numFmtId="14" fontId="8" fillId="2" borderId="3" xfId="0" applyNumberFormat="1" applyFont="1" applyFill="1" applyBorder="1" applyAlignment="1" applyProtection="1">
      <alignment horizontal="left" vertical="center" wrapText="1"/>
    </xf>
    <xf numFmtId="0" fontId="26" fillId="0" borderId="3" xfId="0" applyFont="1" applyBorder="1"/>
    <xf numFmtId="3" fontId="26" fillId="0" borderId="3" xfId="0" applyNumberFormat="1" applyFont="1" applyBorder="1"/>
    <xf numFmtId="49" fontId="0" fillId="0" borderId="3" xfId="0" applyNumberFormat="1" applyBorder="1"/>
    <xf numFmtId="0" fontId="5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7" fillId="0" borderId="3" xfId="0" applyFont="1" applyFill="1" applyBorder="1" applyAlignment="1" applyProtection="1">
      <alignment horizontal="left" vertical="center" wrapText="1" readingOrder="1"/>
      <protection locked="0"/>
    </xf>
    <xf numFmtId="0" fontId="20" fillId="0" borderId="3" xfId="0" applyFont="1" applyFill="1" applyBorder="1" applyAlignment="1" applyProtection="1">
      <alignment vertical="center" wrapText="1" readingOrder="1"/>
      <protection locked="0"/>
    </xf>
    <xf numFmtId="0" fontId="20" fillId="0" borderId="3" xfId="0" quotePrefix="1" applyFont="1" applyFill="1" applyBorder="1" applyAlignment="1" applyProtection="1">
      <alignment vertical="center" wrapText="1" readingOrder="1"/>
      <protection locked="0"/>
    </xf>
    <xf numFmtId="164" fontId="23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20" fillId="2" borderId="3" xfId="0" quotePrefix="1" applyNumberFormat="1" applyFont="1" applyFill="1" applyBorder="1" applyAlignment="1" applyProtection="1">
      <alignment horizontal="left" vertical="center" wrapText="1"/>
    </xf>
    <xf numFmtId="14" fontId="8" fillId="2" borderId="3" xfId="0" quotePrefix="1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vertical="center" wrapText="1" readingOrder="1"/>
      <protection locked="0"/>
    </xf>
    <xf numFmtId="0" fontId="7" fillId="0" borderId="0" xfId="0" applyFont="1" applyFill="1" applyBorder="1" applyAlignment="1" applyProtection="1">
      <alignment horizontal="left" vertical="center" wrapText="1" readingOrder="1"/>
      <protection locked="0"/>
    </xf>
    <xf numFmtId="164" fontId="7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3" fontId="0" fillId="0" borderId="0" xfId="0" applyNumberFormat="1"/>
    <xf numFmtId="164" fontId="7" fillId="0" borderId="9" xfId="0" applyNumberFormat="1" applyFont="1" applyFill="1" applyBorder="1" applyAlignment="1" applyProtection="1">
      <alignment horizontal="right" vertical="center" wrapText="1" readingOrder="1"/>
      <protection locked="0"/>
    </xf>
    <xf numFmtId="0" fontId="27" fillId="2" borderId="3" xfId="0" applyNumberFormat="1" applyFont="1" applyFill="1" applyBorder="1" applyAlignment="1" applyProtection="1">
      <alignment horizontal="left" vertical="center" wrapText="1"/>
    </xf>
    <xf numFmtId="0" fontId="25" fillId="0" borderId="0" xfId="0" applyFont="1"/>
    <xf numFmtId="0" fontId="0" fillId="0" borderId="0" xfId="0" applyFont="1"/>
    <xf numFmtId="0" fontId="29" fillId="4" borderId="4" xfId="0" applyNumberFormat="1" applyFont="1" applyFill="1" applyBorder="1" applyAlignment="1" applyProtection="1">
      <alignment horizontal="center" vertical="center" wrapText="1"/>
    </xf>
    <xf numFmtId="0" fontId="30" fillId="0" borderId="0" xfId="0" quotePrefix="1" applyFont="1"/>
    <xf numFmtId="0" fontId="8" fillId="2" borderId="3" xfId="0" quotePrefix="1" applyNumberFormat="1" applyFont="1" applyFill="1" applyBorder="1" applyAlignment="1" applyProtection="1">
      <alignment horizontal="left" vertical="center" wrapText="1"/>
    </xf>
    <xf numFmtId="0" fontId="31" fillId="0" borderId="3" xfId="0" applyFont="1" applyBorder="1"/>
    <xf numFmtId="0" fontId="28" fillId="0" borderId="0" xfId="0" applyFont="1"/>
    <xf numFmtId="0" fontId="8" fillId="2" borderId="9" xfId="0" quotePrefix="1" applyFont="1" applyFill="1" applyBorder="1" applyAlignment="1">
      <alignment horizontal="left" vertical="center" wrapText="1"/>
    </xf>
    <xf numFmtId="0" fontId="28" fillId="0" borderId="3" xfId="0" applyFont="1" applyBorder="1"/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23" fillId="2" borderId="3" xfId="0" applyNumberFormat="1" applyFont="1" applyFill="1" applyBorder="1" applyAlignment="1" applyProtection="1">
      <alignment horizontal="left" vertical="center" wrapText="1"/>
    </xf>
    <xf numFmtId="0" fontId="24" fillId="2" borderId="3" xfId="0" applyNumberFormat="1" applyFont="1" applyFill="1" applyBorder="1" applyAlignment="1" applyProtection="1">
      <alignment horizontal="left" vertical="center"/>
    </xf>
    <xf numFmtId="0" fontId="32" fillId="0" borderId="0" xfId="0" applyFont="1"/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14" fontId="9" fillId="2" borderId="3" xfId="0" quotePrefix="1" applyNumberFormat="1" applyFont="1" applyFill="1" applyBorder="1" applyAlignment="1">
      <alignment horizontal="left" vertical="center"/>
    </xf>
    <xf numFmtId="3" fontId="35" fillId="0" borderId="3" xfId="0" applyNumberFormat="1" applyFont="1" applyFill="1" applyBorder="1" applyAlignment="1">
      <alignment horizontal="right"/>
    </xf>
    <xf numFmtId="0" fontId="9" fillId="2" borderId="3" xfId="0" quotePrefix="1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7" xfId="0" quotePrefix="1" applyFont="1" applyFill="1" applyBorder="1" applyAlignment="1">
      <alignment horizontal="left" vertical="center"/>
    </xf>
    <xf numFmtId="49" fontId="36" fillId="0" borderId="10" xfId="0" applyNumberFormat="1" applyFont="1" applyFill="1" applyBorder="1" applyAlignment="1" applyProtection="1">
      <alignment horizontal="left" vertical="top" wrapText="1"/>
      <protection hidden="1"/>
    </xf>
    <xf numFmtId="3" fontId="6" fillId="0" borderId="7" xfId="0" applyNumberFormat="1" applyFont="1" applyFill="1" applyBorder="1" applyAlignment="1">
      <alignment horizontal="right"/>
    </xf>
    <xf numFmtId="0" fontId="27" fillId="2" borderId="3" xfId="0" quotePrefix="1" applyFont="1" applyFill="1" applyBorder="1" applyAlignment="1">
      <alignment horizontal="left" vertical="center"/>
    </xf>
    <xf numFmtId="0" fontId="1" fillId="0" borderId="3" xfId="0" applyFont="1" applyBorder="1"/>
    <xf numFmtId="0" fontId="37" fillId="0" borderId="3" xfId="0" applyFont="1" applyBorder="1"/>
    <xf numFmtId="3" fontId="1" fillId="0" borderId="3" xfId="0" applyNumberFormat="1" applyFont="1" applyFill="1" applyBorder="1"/>
    <xf numFmtId="3" fontId="25" fillId="0" borderId="3" xfId="0" applyNumberFormat="1" applyFont="1" applyFill="1" applyBorder="1"/>
    <xf numFmtId="3" fontId="1" fillId="0" borderId="3" xfId="0" applyNumberFormat="1" applyFont="1" applyBorder="1"/>
    <xf numFmtId="3" fontId="25" fillId="0" borderId="3" xfId="0" applyNumberFormat="1" applyFont="1" applyBorder="1"/>
    <xf numFmtId="3" fontId="6" fillId="0" borderId="4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>
      <alignment horizontal="right"/>
    </xf>
    <xf numFmtId="0" fontId="33" fillId="0" borderId="3" xfId="0" applyFont="1" applyBorder="1"/>
    <xf numFmtId="0" fontId="8" fillId="2" borderId="7" xfId="0" quotePrefix="1" applyFont="1" applyFill="1" applyBorder="1" applyAlignment="1">
      <alignment horizontal="left" vertical="center"/>
    </xf>
    <xf numFmtId="0" fontId="34" fillId="0" borderId="1" xfId="0" quotePrefix="1" applyFont="1" applyBorder="1"/>
    <xf numFmtId="0" fontId="34" fillId="0" borderId="3" xfId="0" quotePrefix="1" applyFont="1" applyBorder="1"/>
    <xf numFmtId="3" fontId="35" fillId="0" borderId="9" xfId="0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14" fontId="8" fillId="2" borderId="7" xfId="0" quotePrefix="1" applyNumberFormat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 applyProtection="1">
      <alignment horizontal="right" wrapText="1"/>
    </xf>
    <xf numFmtId="3" fontId="35" fillId="2" borderId="3" xfId="0" applyNumberFormat="1" applyFont="1" applyFill="1" applyBorder="1" applyAlignment="1" applyProtection="1">
      <alignment horizontal="right" wrapText="1"/>
    </xf>
    <xf numFmtId="14" fontId="9" fillId="2" borderId="3" xfId="0" applyNumberFormat="1" applyFont="1" applyFill="1" applyBorder="1" applyAlignment="1" applyProtection="1">
      <alignment horizontal="left" vertical="center" wrapText="1"/>
    </xf>
    <xf numFmtId="0" fontId="3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6" fillId="0" borderId="0" xfId="0" applyFont="1" applyAlignment="1">
      <alignment vertical="center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</cellXfs>
  <cellStyles count="2">
    <cellStyle name="Normalno" xfId="0" builtinId="0"/>
    <cellStyle name="Normalno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3</xdr:col>
      <xdr:colOff>28575</xdr:colOff>
      <xdr:row>6</xdr:row>
      <xdr:rowOff>97971</xdr:rowOff>
    </xdr:to>
    <xdr:pic>
      <xdr:nvPicPr>
        <xdr:cNvPr id="3" name="Slika 2" descr="C:\Users\HGPC\AppData\Local\Temp\{DC8C6E0A-4293-48AF-990B-01D287C9199A}.tmp">
          <a:extLst>
            <a:ext uri="{FF2B5EF4-FFF2-40B4-BE49-F238E27FC236}">
              <a16:creationId xmlns:a16="http://schemas.microsoft.com/office/drawing/2014/main" id="{F35A469D-280C-4E0B-AA2C-4758CDC0CD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419225" cy="16219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opLeftCell="A10" workbookViewId="0">
      <selection activeCell="J17" sqref="J17"/>
    </sheetView>
  </sheetViews>
  <sheetFormatPr defaultRowHeight="15" x14ac:dyDescent="0.25"/>
  <cols>
    <col min="5" max="10" width="25.28515625" customWidth="1"/>
  </cols>
  <sheetData>
    <row r="1" spans="1:10" x14ac:dyDescent="0.25">
      <c r="A1" s="171"/>
    </row>
    <row r="2" spans="1:10" ht="21" x14ac:dyDescent="0.25">
      <c r="A2" s="171"/>
      <c r="E2" s="153" t="s">
        <v>191</v>
      </c>
    </row>
    <row r="3" spans="1:10" ht="21" x14ac:dyDescent="0.25">
      <c r="A3" s="171"/>
      <c r="E3" s="153" t="s">
        <v>192</v>
      </c>
    </row>
    <row r="4" spans="1:10" ht="21" x14ac:dyDescent="0.25">
      <c r="A4" s="154"/>
      <c r="E4" s="153" t="s">
        <v>193</v>
      </c>
    </row>
    <row r="5" spans="1:10" ht="21" x14ac:dyDescent="0.25">
      <c r="A5" s="154"/>
      <c r="E5" s="153" t="s">
        <v>194</v>
      </c>
    </row>
    <row r="6" spans="1:10" ht="21" x14ac:dyDescent="0.25">
      <c r="A6" s="154"/>
      <c r="E6" s="153" t="s">
        <v>195</v>
      </c>
    </row>
    <row r="7" spans="1:10" ht="61.5" customHeight="1" x14ac:dyDescent="0.25">
      <c r="A7" s="154"/>
      <c r="B7" s="155"/>
    </row>
    <row r="8" spans="1:10" ht="42" customHeight="1" x14ac:dyDescent="0.25">
      <c r="A8" s="160" t="s">
        <v>148</v>
      </c>
      <c r="B8" s="160"/>
      <c r="C8" s="160"/>
      <c r="D8" s="160"/>
      <c r="E8" s="160"/>
      <c r="F8" s="160"/>
      <c r="G8" s="160"/>
      <c r="H8" s="160"/>
      <c r="I8" s="160"/>
      <c r="J8" s="160"/>
    </row>
    <row r="9" spans="1:10" ht="18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ht="15.75" x14ac:dyDescent="0.25">
      <c r="A10" s="160" t="s">
        <v>23</v>
      </c>
      <c r="B10" s="160"/>
      <c r="C10" s="160"/>
      <c r="D10" s="160"/>
      <c r="E10" s="160"/>
      <c r="F10" s="160"/>
      <c r="G10" s="160"/>
      <c r="H10" s="160"/>
      <c r="I10" s="174"/>
      <c r="J10" s="174"/>
    </row>
    <row r="11" spans="1:10" ht="18" x14ac:dyDescent="0.25">
      <c r="A11" s="23"/>
      <c r="B11" s="23"/>
      <c r="C11" s="23"/>
      <c r="D11" s="23"/>
      <c r="E11" s="23"/>
      <c r="F11" s="23"/>
      <c r="G11" s="23"/>
      <c r="H11" s="23"/>
      <c r="I11" s="5"/>
      <c r="J11" s="5"/>
    </row>
    <row r="12" spans="1:10" ht="15.75" x14ac:dyDescent="0.25">
      <c r="A12" s="160" t="s">
        <v>28</v>
      </c>
      <c r="B12" s="161"/>
      <c r="C12" s="161"/>
      <c r="D12" s="161"/>
      <c r="E12" s="161"/>
      <c r="F12" s="161"/>
      <c r="G12" s="161"/>
      <c r="H12" s="161"/>
      <c r="I12" s="161"/>
      <c r="J12" s="161"/>
    </row>
    <row r="13" spans="1:10" ht="18" x14ac:dyDescent="0.25">
      <c r="A13" s="1"/>
      <c r="B13" s="2"/>
      <c r="C13" s="2"/>
      <c r="D13" s="2"/>
      <c r="E13" s="6"/>
      <c r="F13" s="7"/>
      <c r="G13" s="7"/>
      <c r="H13" s="7"/>
      <c r="I13" s="7"/>
      <c r="J13" s="34" t="s">
        <v>35</v>
      </c>
    </row>
    <row r="14" spans="1:10" ht="25.5" x14ac:dyDescent="0.25">
      <c r="A14" s="27"/>
      <c r="B14" s="28"/>
      <c r="C14" s="28"/>
      <c r="D14" s="29"/>
      <c r="E14" s="30"/>
      <c r="F14" s="3" t="s">
        <v>160</v>
      </c>
      <c r="G14" s="3" t="s">
        <v>157</v>
      </c>
      <c r="H14" s="3" t="s">
        <v>149</v>
      </c>
      <c r="I14" s="3" t="s">
        <v>150</v>
      </c>
      <c r="J14" s="3" t="s">
        <v>151</v>
      </c>
    </row>
    <row r="15" spans="1:10" x14ac:dyDescent="0.25">
      <c r="A15" s="165" t="s">
        <v>0</v>
      </c>
      <c r="B15" s="159"/>
      <c r="C15" s="159"/>
      <c r="D15" s="159"/>
      <c r="E15" s="175"/>
      <c r="F15" s="31">
        <f t="shared" ref="F15:G15" si="0">F16</f>
        <v>1657174</v>
      </c>
      <c r="G15" s="31">
        <f t="shared" si="0"/>
        <v>1823154</v>
      </c>
      <c r="H15" s="31">
        <f t="shared" ref="H15:J15" si="1">H16+H17</f>
        <v>1777547</v>
      </c>
      <c r="I15" s="31">
        <f t="shared" si="1"/>
        <v>1786497</v>
      </c>
      <c r="J15" s="31">
        <f t="shared" si="1"/>
        <v>1795497</v>
      </c>
    </row>
    <row r="16" spans="1:10" x14ac:dyDescent="0.25">
      <c r="A16" s="176" t="s">
        <v>36</v>
      </c>
      <c r="B16" s="177"/>
      <c r="C16" s="177"/>
      <c r="D16" s="177"/>
      <c r="E16" s="173"/>
      <c r="F16" s="32">
        <v>1657174</v>
      </c>
      <c r="G16" s="32">
        <v>1823154</v>
      </c>
      <c r="H16" s="32">
        <f>1847547-70000</f>
        <v>1777547</v>
      </c>
      <c r="I16" s="32">
        <v>1786497</v>
      </c>
      <c r="J16" s="32">
        <v>1795497</v>
      </c>
    </row>
    <row r="17" spans="1:10" x14ac:dyDescent="0.25">
      <c r="A17" s="178" t="s">
        <v>37</v>
      </c>
      <c r="B17" s="173"/>
      <c r="C17" s="173"/>
      <c r="D17" s="173"/>
      <c r="E17" s="173"/>
      <c r="F17" s="32"/>
      <c r="G17" s="32"/>
      <c r="H17" s="32"/>
      <c r="I17" s="32"/>
      <c r="J17" s="32"/>
    </row>
    <row r="18" spans="1:10" x14ac:dyDescent="0.25">
      <c r="A18" s="35" t="s">
        <v>1</v>
      </c>
      <c r="B18" s="42"/>
      <c r="C18" s="42"/>
      <c r="D18" s="42"/>
      <c r="E18" s="42"/>
      <c r="F18" s="31">
        <f t="shared" ref="F18:G18" si="2">F19+F20</f>
        <v>1645503</v>
      </c>
      <c r="G18" s="31">
        <f t="shared" si="2"/>
        <v>1825154</v>
      </c>
      <c r="H18" s="31">
        <f>H19+H20</f>
        <v>1780547</v>
      </c>
      <c r="I18" s="31">
        <f t="shared" ref="I18:J18" si="3">I19+I20</f>
        <v>1786497</v>
      </c>
      <c r="J18" s="31">
        <f t="shared" si="3"/>
        <v>1795497</v>
      </c>
    </row>
    <row r="19" spans="1:10" x14ac:dyDescent="0.25">
      <c r="A19" s="179" t="s">
        <v>38</v>
      </c>
      <c r="B19" s="177"/>
      <c r="C19" s="177"/>
      <c r="D19" s="177"/>
      <c r="E19" s="177"/>
      <c r="F19" s="32">
        <v>1614760</v>
      </c>
      <c r="G19" s="32">
        <v>1801837</v>
      </c>
      <c r="H19" s="32">
        <v>1748830</v>
      </c>
      <c r="I19" s="32">
        <v>1755280</v>
      </c>
      <c r="J19" s="43">
        <v>1764280</v>
      </c>
    </row>
    <row r="20" spans="1:10" x14ac:dyDescent="0.25">
      <c r="A20" s="172" t="s">
        <v>39</v>
      </c>
      <c r="B20" s="173"/>
      <c r="C20" s="173"/>
      <c r="D20" s="173"/>
      <c r="E20" s="173"/>
      <c r="F20" s="44">
        <v>30743</v>
      </c>
      <c r="G20" s="44">
        <v>23317</v>
      </c>
      <c r="H20" s="81">
        <v>31717</v>
      </c>
      <c r="I20" s="81">
        <v>31217</v>
      </c>
      <c r="J20" s="81">
        <v>31217</v>
      </c>
    </row>
    <row r="21" spans="1:10" x14ac:dyDescent="0.25">
      <c r="A21" s="158" t="s">
        <v>58</v>
      </c>
      <c r="B21" s="159"/>
      <c r="C21" s="159"/>
      <c r="D21" s="159"/>
      <c r="E21" s="159"/>
      <c r="F21" s="31">
        <f t="shared" ref="F21:G21" si="4">F15-F18</f>
        <v>11671</v>
      </c>
      <c r="G21" s="31">
        <f t="shared" si="4"/>
        <v>-2000</v>
      </c>
      <c r="H21" s="31">
        <f t="shared" ref="H21:J21" si="5">H15-H18</f>
        <v>-3000</v>
      </c>
      <c r="I21" s="31">
        <f>I15-I18</f>
        <v>0</v>
      </c>
      <c r="J21" s="31">
        <f t="shared" si="5"/>
        <v>0</v>
      </c>
    </row>
    <row r="22" spans="1:10" ht="18" x14ac:dyDescent="0.25">
      <c r="A22" s="23"/>
      <c r="B22" s="21"/>
      <c r="C22" s="21"/>
      <c r="D22" s="21"/>
      <c r="E22" s="21"/>
      <c r="F22" s="21"/>
      <c r="G22" s="21"/>
      <c r="H22" s="22"/>
      <c r="I22" s="22"/>
      <c r="J22" s="22"/>
    </row>
    <row r="23" spans="1:10" ht="15.75" x14ac:dyDescent="0.25">
      <c r="A23" s="160" t="s">
        <v>29</v>
      </c>
      <c r="B23" s="161"/>
      <c r="C23" s="161"/>
      <c r="D23" s="161"/>
      <c r="E23" s="161"/>
      <c r="F23" s="161"/>
      <c r="G23" s="161"/>
      <c r="H23" s="161"/>
      <c r="I23" s="161"/>
      <c r="J23" s="161"/>
    </row>
    <row r="24" spans="1:10" ht="18" x14ac:dyDescent="0.25">
      <c r="A24" s="23"/>
      <c r="B24" s="21"/>
      <c r="C24" s="21"/>
      <c r="D24" s="21"/>
      <c r="E24" s="21"/>
      <c r="F24" s="21"/>
      <c r="G24" s="21"/>
      <c r="H24" s="22"/>
      <c r="I24" s="22"/>
      <c r="J24" s="22"/>
    </row>
    <row r="25" spans="1:10" ht="25.5" x14ac:dyDescent="0.25">
      <c r="A25" s="27"/>
      <c r="B25" s="28"/>
      <c r="C25" s="28"/>
      <c r="D25" s="29"/>
      <c r="E25" s="30"/>
      <c r="F25" s="3" t="s">
        <v>160</v>
      </c>
      <c r="G25" s="3" t="s">
        <v>157</v>
      </c>
      <c r="H25" s="3" t="s">
        <v>149</v>
      </c>
      <c r="I25" s="3" t="s">
        <v>150</v>
      </c>
      <c r="J25" s="3" t="s">
        <v>151</v>
      </c>
    </row>
    <row r="26" spans="1:10" x14ac:dyDescent="0.25">
      <c r="A26" s="172" t="s">
        <v>40</v>
      </c>
      <c r="B26" s="173"/>
      <c r="C26" s="173"/>
      <c r="D26" s="173"/>
      <c r="E26" s="173"/>
      <c r="F26" s="44"/>
      <c r="G26" s="44"/>
      <c r="H26" s="44"/>
      <c r="I26" s="44"/>
      <c r="J26" s="43"/>
    </row>
    <row r="27" spans="1:10" x14ac:dyDescent="0.25">
      <c r="A27" s="172" t="s">
        <v>41</v>
      </c>
      <c r="B27" s="173"/>
      <c r="C27" s="173"/>
      <c r="D27" s="173"/>
      <c r="E27" s="173"/>
      <c r="F27" s="44"/>
      <c r="G27" s="44"/>
      <c r="H27" s="44"/>
      <c r="I27" s="44"/>
      <c r="J27" s="43"/>
    </row>
    <row r="28" spans="1:10" x14ac:dyDescent="0.25">
      <c r="A28" s="158" t="s">
        <v>2</v>
      </c>
      <c r="B28" s="159"/>
      <c r="C28" s="159"/>
      <c r="D28" s="159"/>
      <c r="E28" s="159"/>
      <c r="F28" s="31">
        <f t="shared" ref="F28" si="6">F26-F27</f>
        <v>0</v>
      </c>
      <c r="G28" s="31">
        <f t="shared" ref="G28:J28" si="7">G26-G27</f>
        <v>0</v>
      </c>
      <c r="H28" s="31">
        <f t="shared" si="7"/>
        <v>0</v>
      </c>
      <c r="I28" s="31">
        <f t="shared" si="7"/>
        <v>0</v>
      </c>
      <c r="J28" s="31">
        <f t="shared" si="7"/>
        <v>0</v>
      </c>
    </row>
    <row r="29" spans="1:10" x14ac:dyDescent="0.25">
      <c r="A29" s="158" t="s">
        <v>59</v>
      </c>
      <c r="B29" s="159"/>
      <c r="C29" s="159"/>
      <c r="D29" s="159"/>
      <c r="E29" s="159"/>
      <c r="F29" s="31">
        <f t="shared" ref="F29" si="8">F21+F28</f>
        <v>11671</v>
      </c>
      <c r="G29" s="31">
        <f t="shared" ref="G29:J29" si="9">G21+G28</f>
        <v>-2000</v>
      </c>
      <c r="H29" s="31">
        <f t="shared" si="9"/>
        <v>-3000</v>
      </c>
      <c r="I29" s="31">
        <f t="shared" si="9"/>
        <v>0</v>
      </c>
      <c r="J29" s="31">
        <f t="shared" si="9"/>
        <v>0</v>
      </c>
    </row>
    <row r="30" spans="1:10" ht="18" x14ac:dyDescent="0.25">
      <c r="A30" s="20"/>
      <c r="B30" s="21"/>
      <c r="C30" s="21"/>
      <c r="D30" s="21"/>
      <c r="E30" s="21"/>
      <c r="F30" s="21"/>
      <c r="G30" s="21"/>
      <c r="H30" s="22"/>
      <c r="I30" s="22"/>
      <c r="J30" s="22"/>
    </row>
    <row r="31" spans="1:10" ht="15.75" x14ac:dyDescent="0.25">
      <c r="A31" s="160" t="s">
        <v>60</v>
      </c>
      <c r="B31" s="161"/>
      <c r="C31" s="161"/>
      <c r="D31" s="161"/>
      <c r="E31" s="161"/>
      <c r="F31" s="161"/>
      <c r="G31" s="161"/>
      <c r="H31" s="161"/>
      <c r="I31" s="161"/>
      <c r="J31" s="161"/>
    </row>
    <row r="32" spans="1:10" ht="15.75" x14ac:dyDescent="0.25">
      <c r="A32" s="40"/>
      <c r="B32" s="41"/>
      <c r="C32" s="41"/>
      <c r="D32" s="41"/>
      <c r="E32" s="41"/>
      <c r="F32" s="98"/>
      <c r="G32" s="41"/>
      <c r="H32" s="41"/>
      <c r="I32" s="41"/>
      <c r="J32" s="41"/>
    </row>
    <row r="33" spans="1:10" ht="25.5" x14ac:dyDescent="0.25">
      <c r="A33" s="27"/>
      <c r="B33" s="28"/>
      <c r="C33" s="28"/>
      <c r="D33" s="29"/>
      <c r="E33" s="30"/>
      <c r="F33" s="3" t="s">
        <v>160</v>
      </c>
      <c r="G33" s="3" t="s">
        <v>157</v>
      </c>
      <c r="H33" s="3" t="s">
        <v>149</v>
      </c>
      <c r="I33" s="3" t="s">
        <v>150</v>
      </c>
      <c r="J33" s="3" t="s">
        <v>151</v>
      </c>
    </row>
    <row r="34" spans="1:10" ht="15" customHeight="1" x14ac:dyDescent="0.25">
      <c r="A34" s="162" t="s">
        <v>61</v>
      </c>
      <c r="B34" s="163"/>
      <c r="C34" s="163"/>
      <c r="D34" s="163"/>
      <c r="E34" s="164"/>
      <c r="F34" s="45">
        <v>10766</v>
      </c>
      <c r="G34" s="45">
        <f>-G29</f>
        <v>2000</v>
      </c>
      <c r="H34" s="45">
        <f>-H29</f>
        <v>3000</v>
      </c>
      <c r="I34" s="45">
        <v>0</v>
      </c>
      <c r="J34" s="46">
        <v>0</v>
      </c>
    </row>
    <row r="35" spans="1:10" ht="15" customHeight="1" x14ac:dyDescent="0.25">
      <c r="A35" s="158" t="s">
        <v>62</v>
      </c>
      <c r="B35" s="159"/>
      <c r="C35" s="159"/>
      <c r="D35" s="159"/>
      <c r="E35" s="159"/>
      <c r="F35" s="47">
        <f t="shared" ref="F35" si="10">F29+F34</f>
        <v>22437</v>
      </c>
      <c r="G35" s="47">
        <f t="shared" ref="G35:J35" si="11">G29+G34</f>
        <v>0</v>
      </c>
      <c r="H35" s="47">
        <f>H29+H34</f>
        <v>0</v>
      </c>
      <c r="I35" s="47">
        <f t="shared" si="11"/>
        <v>0</v>
      </c>
      <c r="J35" s="48">
        <f t="shared" si="11"/>
        <v>0</v>
      </c>
    </row>
    <row r="36" spans="1:10" ht="45" customHeight="1" x14ac:dyDescent="0.25">
      <c r="A36" s="165" t="s">
        <v>63</v>
      </c>
      <c r="B36" s="166"/>
      <c r="C36" s="166"/>
      <c r="D36" s="166"/>
      <c r="E36" s="167"/>
      <c r="F36" s="47">
        <f t="shared" ref="F36" si="12">F21+F28+F34-F35</f>
        <v>0</v>
      </c>
      <c r="G36" s="47">
        <f t="shared" ref="G36:J36" si="13">G21+G28+G34-G35</f>
        <v>0</v>
      </c>
      <c r="H36" s="47">
        <f t="shared" si="13"/>
        <v>0</v>
      </c>
      <c r="I36" s="47">
        <f t="shared" si="13"/>
        <v>0</v>
      </c>
      <c r="J36" s="48">
        <f t="shared" si="13"/>
        <v>0</v>
      </c>
    </row>
    <row r="37" spans="1:10" ht="15.75" x14ac:dyDescent="0.25">
      <c r="A37" s="49"/>
      <c r="B37" s="50"/>
      <c r="C37" s="50"/>
      <c r="D37" s="50"/>
      <c r="E37" s="50"/>
      <c r="F37" s="50"/>
      <c r="G37" s="50"/>
      <c r="H37" s="50"/>
      <c r="I37" s="50"/>
      <c r="J37" s="50"/>
    </row>
    <row r="38" spans="1:10" ht="15.75" x14ac:dyDescent="0.25">
      <c r="A38" s="168" t="s">
        <v>57</v>
      </c>
      <c r="B38" s="168"/>
      <c r="C38" s="168"/>
      <c r="D38" s="168"/>
      <c r="E38" s="168"/>
      <c r="F38" s="168"/>
      <c r="G38" s="168"/>
      <c r="H38" s="168"/>
      <c r="I38" s="168"/>
      <c r="J38" s="168"/>
    </row>
    <row r="39" spans="1:10" ht="18" x14ac:dyDescent="0.25">
      <c r="A39" s="51"/>
      <c r="B39" s="52"/>
      <c r="C39" s="52"/>
      <c r="D39" s="52"/>
      <c r="E39" s="52"/>
      <c r="F39" s="52"/>
      <c r="G39" s="52"/>
      <c r="H39" s="53"/>
      <c r="I39" s="53"/>
      <c r="J39" s="53"/>
    </row>
    <row r="40" spans="1:10" x14ac:dyDescent="0.25">
      <c r="A40" s="54"/>
      <c r="B40" s="55"/>
      <c r="C40" s="55"/>
      <c r="D40" s="56"/>
      <c r="E40" s="57"/>
      <c r="F40" s="3" t="s">
        <v>66</v>
      </c>
      <c r="G40" s="3" t="s">
        <v>66</v>
      </c>
      <c r="H40" s="3" t="s">
        <v>67</v>
      </c>
      <c r="I40" s="3" t="s">
        <v>68</v>
      </c>
      <c r="J40" s="3" t="s">
        <v>69</v>
      </c>
    </row>
    <row r="41" spans="1:10" x14ac:dyDescent="0.25">
      <c r="A41" s="162" t="s">
        <v>61</v>
      </c>
      <c r="B41" s="163"/>
      <c r="C41" s="163"/>
      <c r="D41" s="163"/>
      <c r="E41" s="164"/>
      <c r="F41" s="45">
        <v>0</v>
      </c>
      <c r="G41" s="45">
        <v>0</v>
      </c>
      <c r="H41" s="45">
        <f>G44</f>
        <v>0</v>
      </c>
      <c r="I41" s="45">
        <f>H44</f>
        <v>0</v>
      </c>
      <c r="J41" s="46">
        <f>I44</f>
        <v>0</v>
      </c>
    </row>
    <row r="42" spans="1:10" ht="28.5" customHeight="1" x14ac:dyDescent="0.25">
      <c r="A42" s="162" t="s">
        <v>64</v>
      </c>
      <c r="B42" s="163"/>
      <c r="C42" s="163"/>
      <c r="D42" s="163"/>
      <c r="E42" s="164"/>
      <c r="F42" s="45">
        <v>0</v>
      </c>
      <c r="G42" s="45">
        <v>0</v>
      </c>
      <c r="H42" s="45">
        <v>0</v>
      </c>
      <c r="I42" s="45">
        <v>0</v>
      </c>
      <c r="J42" s="46">
        <v>0</v>
      </c>
    </row>
    <row r="43" spans="1:10" x14ac:dyDescent="0.25">
      <c r="A43" s="162" t="s">
        <v>65</v>
      </c>
      <c r="B43" s="169"/>
      <c r="C43" s="169"/>
      <c r="D43" s="169"/>
      <c r="E43" s="170"/>
      <c r="F43" s="45">
        <v>0</v>
      </c>
      <c r="G43" s="45">
        <v>0</v>
      </c>
      <c r="H43" s="45">
        <v>0</v>
      </c>
      <c r="I43" s="45">
        <v>0</v>
      </c>
      <c r="J43" s="46">
        <v>0</v>
      </c>
    </row>
    <row r="44" spans="1:10" ht="15" customHeight="1" x14ac:dyDescent="0.25">
      <c r="A44" s="158" t="s">
        <v>62</v>
      </c>
      <c r="B44" s="159"/>
      <c r="C44" s="159"/>
      <c r="D44" s="159"/>
      <c r="E44" s="159"/>
      <c r="F44" s="33">
        <f t="shared" ref="F44" si="14">F41-F42+F43</f>
        <v>0</v>
      </c>
      <c r="G44" s="33">
        <f t="shared" ref="G44:J44" si="15">G41-G42+G43</f>
        <v>0</v>
      </c>
      <c r="H44" s="33">
        <f t="shared" si="15"/>
        <v>0</v>
      </c>
      <c r="I44" s="33">
        <f t="shared" si="15"/>
        <v>0</v>
      </c>
      <c r="J44" s="58">
        <f t="shared" si="15"/>
        <v>0</v>
      </c>
    </row>
    <row r="45" spans="1:10" ht="17.25" customHeight="1" x14ac:dyDescent="0.25"/>
    <row r="46" spans="1:10" x14ac:dyDescent="0.25">
      <c r="A46" s="156"/>
      <c r="B46" s="157"/>
      <c r="C46" s="157"/>
      <c r="D46" s="157"/>
      <c r="E46" s="157"/>
      <c r="F46" s="157"/>
      <c r="G46" s="157"/>
      <c r="H46" s="157"/>
      <c r="I46" s="157"/>
      <c r="J46" s="157"/>
    </row>
    <row r="47" spans="1:10" ht="9" customHeight="1" x14ac:dyDescent="0.25"/>
  </sheetData>
  <mergeCells count="25">
    <mergeCell ref="A1:A3"/>
    <mergeCell ref="A27:E27"/>
    <mergeCell ref="A8:J8"/>
    <mergeCell ref="A10:J10"/>
    <mergeCell ref="A12:J12"/>
    <mergeCell ref="A15:E15"/>
    <mergeCell ref="A16:E16"/>
    <mergeCell ref="A17:E17"/>
    <mergeCell ref="A19:E19"/>
    <mergeCell ref="A20:E20"/>
    <mergeCell ref="A21:E21"/>
    <mergeCell ref="A23:J23"/>
    <mergeCell ref="A26:E26"/>
    <mergeCell ref="A46:J46"/>
    <mergeCell ref="A28:E28"/>
    <mergeCell ref="A29:E29"/>
    <mergeCell ref="A31:J31"/>
    <mergeCell ref="A34:E34"/>
    <mergeCell ref="A35:E35"/>
    <mergeCell ref="A36:E36"/>
    <mergeCell ref="A38:J38"/>
    <mergeCell ref="A41:E41"/>
    <mergeCell ref="A42:E42"/>
    <mergeCell ref="A43:E43"/>
    <mergeCell ref="A44:E44"/>
  </mergeCells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3"/>
  <sheetViews>
    <sheetView workbookViewId="0">
      <selection activeCell="E29" sqref="E29"/>
    </sheetView>
  </sheetViews>
  <sheetFormatPr defaultRowHeight="15" x14ac:dyDescent="0.25"/>
  <cols>
    <col min="1" max="1" width="7.7109375" customWidth="1"/>
    <col min="2" max="2" width="5.5703125" customWidth="1"/>
    <col min="3" max="3" width="7.7109375" customWidth="1"/>
    <col min="4" max="4" width="68" customWidth="1"/>
    <col min="5" max="8" width="15.7109375" customWidth="1"/>
    <col min="9" max="9" width="16.42578125" customWidth="1"/>
  </cols>
  <sheetData>
    <row r="1" spans="1:14" ht="42" customHeight="1" x14ac:dyDescent="0.25">
      <c r="A1" s="160" t="s">
        <v>148</v>
      </c>
      <c r="B1" s="160"/>
      <c r="C1" s="160"/>
      <c r="D1" s="160"/>
      <c r="E1" s="160"/>
      <c r="F1" s="160"/>
      <c r="G1" s="160"/>
      <c r="H1" s="160"/>
      <c r="I1" s="160"/>
      <c r="J1" s="97"/>
    </row>
    <row r="2" spans="1:14" ht="18" customHeight="1" x14ac:dyDescent="0.25">
      <c r="A2" s="4"/>
      <c r="B2" s="4"/>
      <c r="C2" s="4"/>
      <c r="D2" s="4"/>
      <c r="E2" s="23"/>
      <c r="F2" s="4"/>
      <c r="G2" s="4"/>
      <c r="H2" s="4"/>
      <c r="I2" s="4"/>
    </row>
    <row r="3" spans="1:14" ht="15.75" customHeight="1" x14ac:dyDescent="0.25">
      <c r="A3" s="160" t="s">
        <v>23</v>
      </c>
      <c r="B3" s="160"/>
      <c r="C3" s="160"/>
      <c r="D3" s="160"/>
      <c r="E3" s="160"/>
      <c r="F3" s="160"/>
      <c r="G3" s="160"/>
      <c r="H3" s="160"/>
      <c r="I3" s="160"/>
    </row>
    <row r="4" spans="1:14" ht="18" x14ac:dyDescent="0.25">
      <c r="A4" s="4"/>
      <c r="B4" s="4"/>
      <c r="C4" s="4"/>
      <c r="D4" s="4"/>
      <c r="E4" s="23"/>
      <c r="F4" s="4"/>
      <c r="G4" s="4"/>
      <c r="H4" s="5"/>
      <c r="I4" s="5"/>
    </row>
    <row r="5" spans="1:14" ht="18" customHeight="1" x14ac:dyDescent="0.25">
      <c r="A5" s="160" t="s">
        <v>4</v>
      </c>
      <c r="B5" s="160"/>
      <c r="C5" s="160"/>
      <c r="D5" s="160"/>
      <c r="E5" s="160"/>
      <c r="F5" s="160"/>
      <c r="G5" s="160"/>
      <c r="H5" s="160"/>
      <c r="I5" s="160"/>
    </row>
    <row r="6" spans="1:14" ht="18" x14ac:dyDescent="0.25">
      <c r="A6" s="4"/>
      <c r="B6" s="4"/>
      <c r="C6" s="4"/>
      <c r="D6" s="4"/>
      <c r="E6" s="23"/>
      <c r="F6" s="4"/>
      <c r="G6" s="4"/>
      <c r="H6" s="5"/>
      <c r="I6" s="5"/>
    </row>
    <row r="7" spans="1:14" ht="15.75" customHeight="1" x14ac:dyDescent="0.25">
      <c r="A7" s="160" t="s">
        <v>42</v>
      </c>
      <c r="B7" s="160"/>
      <c r="C7" s="160"/>
      <c r="D7" s="160"/>
      <c r="E7" s="160"/>
      <c r="F7" s="160"/>
      <c r="G7" s="160"/>
      <c r="H7" s="160"/>
      <c r="I7" s="160"/>
    </row>
    <row r="8" spans="1:14" ht="18" x14ac:dyDescent="0.25">
      <c r="A8" s="4"/>
      <c r="B8" s="4"/>
      <c r="C8" s="4"/>
      <c r="D8" s="4"/>
      <c r="E8" s="23"/>
      <c r="F8" s="4"/>
      <c r="G8" s="4"/>
      <c r="H8" s="5"/>
      <c r="I8" s="34"/>
    </row>
    <row r="9" spans="1:14" ht="25.5" x14ac:dyDescent="0.25">
      <c r="A9" s="19" t="s">
        <v>5</v>
      </c>
      <c r="B9" s="19" t="s">
        <v>6</v>
      </c>
      <c r="C9" s="19" t="s">
        <v>124</v>
      </c>
      <c r="D9" s="19" t="s">
        <v>3</v>
      </c>
      <c r="E9" s="18" t="s">
        <v>160</v>
      </c>
      <c r="F9" s="18" t="s">
        <v>157</v>
      </c>
      <c r="G9" s="18" t="s">
        <v>149</v>
      </c>
      <c r="H9" s="18" t="s">
        <v>150</v>
      </c>
      <c r="I9" s="18" t="s">
        <v>151</v>
      </c>
    </row>
    <row r="10" spans="1:14" x14ac:dyDescent="0.25">
      <c r="A10" s="94"/>
      <c r="B10" s="94"/>
      <c r="C10" s="94"/>
      <c r="D10" s="94" t="s">
        <v>0</v>
      </c>
      <c r="E10" s="95">
        <f t="shared" ref="E10" si="0">E11+E17+E18</f>
        <v>1667810</v>
      </c>
      <c r="F10" s="95">
        <f>F11+F17+F18</f>
        <v>1825154</v>
      </c>
      <c r="G10" s="95">
        <f>G11+G17+G18</f>
        <v>1780547</v>
      </c>
      <c r="H10" s="95">
        <f t="shared" ref="H10:I10" si="1">H11+H17+H18</f>
        <v>1786497</v>
      </c>
      <c r="I10" s="95">
        <f t="shared" si="1"/>
        <v>1795497</v>
      </c>
    </row>
    <row r="11" spans="1:14" x14ac:dyDescent="0.25">
      <c r="A11" s="94">
        <v>6</v>
      </c>
      <c r="B11" s="94"/>
      <c r="C11" s="94"/>
      <c r="D11" s="94" t="s">
        <v>7</v>
      </c>
      <c r="E11" s="95">
        <f t="shared" ref="E11:F11" si="2">E12+E13+E14+E15+E16</f>
        <v>1657174</v>
      </c>
      <c r="F11" s="95">
        <f t="shared" si="2"/>
        <v>1823154</v>
      </c>
      <c r="G11" s="95">
        <f t="shared" ref="G11" si="3">G12+G13+G14+G15+G16</f>
        <v>1777547</v>
      </c>
      <c r="H11" s="95">
        <f t="shared" ref="H11:I11" si="4">H12+H13+H14+H15+H16</f>
        <v>1786497</v>
      </c>
      <c r="I11" s="95">
        <f t="shared" si="4"/>
        <v>1795497</v>
      </c>
    </row>
    <row r="12" spans="1:14" x14ac:dyDescent="0.25">
      <c r="A12" s="79"/>
      <c r="B12" s="79">
        <v>63</v>
      </c>
      <c r="C12" s="79"/>
      <c r="D12" s="79" t="s">
        <v>31</v>
      </c>
      <c r="E12" s="81">
        <v>1438938</v>
      </c>
      <c r="F12" s="81">
        <v>1578757</v>
      </c>
      <c r="G12" s="81">
        <v>1522967</v>
      </c>
      <c r="H12" s="81">
        <v>1531917</v>
      </c>
      <c r="I12" s="81">
        <v>1540917</v>
      </c>
      <c r="L12" s="108"/>
      <c r="M12" s="108"/>
      <c r="N12" s="108"/>
    </row>
    <row r="13" spans="1:14" x14ac:dyDescent="0.25">
      <c r="A13" s="79"/>
      <c r="B13" s="79">
        <v>64</v>
      </c>
      <c r="C13" s="79"/>
      <c r="D13" s="79" t="s">
        <v>126</v>
      </c>
      <c r="E13" s="81">
        <v>0</v>
      </c>
      <c r="F13" s="81">
        <v>1</v>
      </c>
      <c r="G13" s="81">
        <v>1</v>
      </c>
      <c r="H13" s="81">
        <v>1</v>
      </c>
      <c r="I13" s="81">
        <v>1</v>
      </c>
    </row>
    <row r="14" spans="1:14" x14ac:dyDescent="0.25">
      <c r="A14" s="79"/>
      <c r="B14" s="79">
        <v>65</v>
      </c>
      <c r="C14" s="79"/>
      <c r="D14" s="79" t="s">
        <v>129</v>
      </c>
      <c r="E14" s="81">
        <v>1651</v>
      </c>
      <c r="F14" s="81">
        <v>1800</v>
      </c>
      <c r="G14" s="81">
        <v>1180</v>
      </c>
      <c r="H14" s="81">
        <v>1180</v>
      </c>
      <c r="I14" s="81">
        <v>1180</v>
      </c>
    </row>
    <row r="15" spans="1:14" x14ac:dyDescent="0.25">
      <c r="A15" s="79"/>
      <c r="B15" s="79">
        <v>66</v>
      </c>
      <c r="C15" s="79"/>
      <c r="D15" s="96" t="s">
        <v>132</v>
      </c>
      <c r="E15" s="81">
        <v>12852</v>
      </c>
      <c r="F15" s="81">
        <v>11100</v>
      </c>
      <c r="G15" s="86">
        <v>14599</v>
      </c>
      <c r="H15" s="86">
        <v>14599</v>
      </c>
      <c r="I15" s="86">
        <v>14599</v>
      </c>
    </row>
    <row r="16" spans="1:14" x14ac:dyDescent="0.25">
      <c r="A16" s="79"/>
      <c r="B16" s="79">
        <v>67</v>
      </c>
      <c r="C16" s="79"/>
      <c r="D16" s="79" t="s">
        <v>32</v>
      </c>
      <c r="E16" s="81">
        <v>203733</v>
      </c>
      <c r="F16" s="81">
        <f>97146+134350</f>
        <v>231496</v>
      </c>
      <c r="G16" s="81">
        <v>238800</v>
      </c>
      <c r="H16" s="81">
        <v>238800</v>
      </c>
      <c r="I16" s="81">
        <v>238800</v>
      </c>
    </row>
    <row r="17" spans="1:14" x14ac:dyDescent="0.25">
      <c r="A17" s="79">
        <v>7</v>
      </c>
      <c r="B17" s="79"/>
      <c r="C17" s="79"/>
      <c r="D17" s="79" t="s">
        <v>8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</row>
    <row r="18" spans="1:14" x14ac:dyDescent="0.25">
      <c r="A18" s="79">
        <v>9</v>
      </c>
      <c r="B18" s="79"/>
      <c r="C18" s="79"/>
      <c r="D18" s="79" t="s">
        <v>137</v>
      </c>
      <c r="E18" s="81">
        <f t="shared" ref="E18:I18" si="5">E19</f>
        <v>10636</v>
      </c>
      <c r="F18" s="81">
        <f t="shared" si="5"/>
        <v>2000</v>
      </c>
      <c r="G18" s="81">
        <f t="shared" si="5"/>
        <v>3000</v>
      </c>
      <c r="H18" s="81">
        <f>H19</f>
        <v>0</v>
      </c>
      <c r="I18" s="81">
        <f t="shared" si="5"/>
        <v>0</v>
      </c>
    </row>
    <row r="19" spans="1:14" x14ac:dyDescent="0.25">
      <c r="A19" s="79"/>
      <c r="B19" s="79">
        <v>92</v>
      </c>
      <c r="C19" s="79"/>
      <c r="D19" s="79" t="s">
        <v>83</v>
      </c>
      <c r="E19" s="81">
        <v>10636</v>
      </c>
      <c r="F19" s="81">
        <v>2000</v>
      </c>
      <c r="G19" s="81">
        <v>3000</v>
      </c>
      <c r="H19" s="81">
        <v>0</v>
      </c>
      <c r="I19" s="81">
        <v>0</v>
      </c>
    </row>
    <row r="22" spans="1:14" ht="15.75" x14ac:dyDescent="0.25">
      <c r="A22" s="160" t="s">
        <v>43</v>
      </c>
      <c r="B22" s="180"/>
      <c r="C22" s="180"/>
      <c r="D22" s="180"/>
      <c r="E22" s="180"/>
      <c r="F22" s="180"/>
      <c r="G22" s="180"/>
      <c r="H22" s="180"/>
      <c r="I22" s="180"/>
    </row>
    <row r="23" spans="1:14" ht="18" x14ac:dyDescent="0.25">
      <c r="A23" s="4"/>
      <c r="B23" s="4"/>
      <c r="C23" s="4"/>
      <c r="D23" s="4"/>
      <c r="E23" s="23"/>
      <c r="F23" s="4"/>
      <c r="G23" s="4"/>
      <c r="H23" s="5"/>
      <c r="I23" s="5"/>
    </row>
    <row r="24" spans="1:14" ht="25.5" x14ac:dyDescent="0.25">
      <c r="A24" s="19" t="s">
        <v>5</v>
      </c>
      <c r="B24" s="18" t="s">
        <v>6</v>
      </c>
      <c r="C24" s="18" t="s">
        <v>124</v>
      </c>
      <c r="D24" s="18" t="s">
        <v>9</v>
      </c>
      <c r="E24" s="18" t="s">
        <v>160</v>
      </c>
      <c r="F24" s="18" t="s">
        <v>157</v>
      </c>
      <c r="G24" s="18" t="s">
        <v>149</v>
      </c>
      <c r="H24" s="18" t="s">
        <v>150</v>
      </c>
      <c r="I24" s="18" t="s">
        <v>151</v>
      </c>
    </row>
    <row r="25" spans="1:14" x14ac:dyDescent="0.25">
      <c r="A25" s="94"/>
      <c r="B25" s="94"/>
      <c r="C25" s="94"/>
      <c r="D25" s="94" t="s">
        <v>1</v>
      </c>
      <c r="E25" s="95">
        <f>E26+E32</f>
        <v>1645504</v>
      </c>
      <c r="F25" s="95">
        <f>F26+F32</f>
        <v>1825154</v>
      </c>
      <c r="G25" s="95">
        <f>G26+G32</f>
        <v>1780547</v>
      </c>
      <c r="H25" s="95">
        <f t="shared" ref="H25" si="6">H26+H32</f>
        <v>1786497</v>
      </c>
      <c r="I25" s="95">
        <f>I26+I32</f>
        <v>1795497</v>
      </c>
    </row>
    <row r="26" spans="1:14" ht="15.75" customHeight="1" x14ac:dyDescent="0.25">
      <c r="A26" s="79">
        <v>3</v>
      </c>
      <c r="B26" s="79"/>
      <c r="C26" s="79"/>
      <c r="D26" s="79" t="s">
        <v>10</v>
      </c>
      <c r="E26" s="81">
        <f>E27+E28+E29+E30+E31</f>
        <v>1614761</v>
      </c>
      <c r="F26" s="81">
        <f t="shared" ref="F26" si="7">F27+F28+F29+F30+F31</f>
        <v>1801837</v>
      </c>
      <c r="G26" s="81">
        <f t="shared" ref="G26:I26" si="8">G27+G28+G29+G30+G31</f>
        <v>1748830</v>
      </c>
      <c r="H26" s="81">
        <f t="shared" si="8"/>
        <v>1755280</v>
      </c>
      <c r="I26" s="81">
        <f t="shared" si="8"/>
        <v>1764280</v>
      </c>
      <c r="L26" s="108"/>
      <c r="M26" s="108"/>
      <c r="N26" s="108"/>
    </row>
    <row r="27" spans="1:14" ht="15.75" customHeight="1" x14ac:dyDescent="0.25">
      <c r="A27" s="79"/>
      <c r="B27" s="79">
        <v>31</v>
      </c>
      <c r="C27" s="79"/>
      <c r="D27" s="79" t="s">
        <v>11</v>
      </c>
      <c r="E27" s="81">
        <v>1393901</v>
      </c>
      <c r="F27" s="81">
        <v>1584250</v>
      </c>
      <c r="G27" s="81">
        <v>1524050</v>
      </c>
      <c r="H27" s="81">
        <v>1531050</v>
      </c>
      <c r="I27" s="81">
        <v>1538050</v>
      </c>
    </row>
    <row r="28" spans="1:14" x14ac:dyDescent="0.25">
      <c r="A28" s="79"/>
      <c r="B28" s="79">
        <v>32</v>
      </c>
      <c r="C28" s="79"/>
      <c r="D28" s="79" t="s">
        <v>25</v>
      </c>
      <c r="E28" s="81">
        <v>195509</v>
      </c>
      <c r="F28" s="81">
        <v>205347</v>
      </c>
      <c r="G28" s="81">
        <v>204580</v>
      </c>
      <c r="H28" s="81">
        <v>204030</v>
      </c>
      <c r="I28" s="81">
        <v>206030</v>
      </c>
    </row>
    <row r="29" spans="1:14" x14ac:dyDescent="0.25">
      <c r="A29" s="79"/>
      <c r="B29" s="79">
        <v>34</v>
      </c>
      <c r="C29" s="79"/>
      <c r="D29" s="79" t="s">
        <v>75</v>
      </c>
      <c r="E29" s="81">
        <v>1181</v>
      </c>
      <c r="F29" s="81">
        <v>1000</v>
      </c>
      <c r="G29" s="81">
        <v>1000</v>
      </c>
      <c r="H29" s="81">
        <v>1000</v>
      </c>
      <c r="I29" s="81">
        <v>1000</v>
      </c>
    </row>
    <row r="30" spans="1:14" x14ac:dyDescent="0.25">
      <c r="A30" s="79"/>
      <c r="B30" s="79">
        <v>37</v>
      </c>
      <c r="C30" s="79"/>
      <c r="D30" s="79" t="s">
        <v>112</v>
      </c>
      <c r="E30" s="81">
        <v>23414</v>
      </c>
      <c r="F30" s="81">
        <v>11240</v>
      </c>
      <c r="G30" s="81">
        <v>19200</v>
      </c>
      <c r="H30" s="81">
        <v>19200</v>
      </c>
      <c r="I30" s="81">
        <v>19200</v>
      </c>
    </row>
    <row r="31" spans="1:14" x14ac:dyDescent="0.25">
      <c r="A31" s="79"/>
      <c r="B31" s="79">
        <v>38</v>
      </c>
      <c r="C31" s="79"/>
      <c r="D31" s="84" t="s">
        <v>86</v>
      </c>
      <c r="E31" s="81">
        <v>756</v>
      </c>
      <c r="F31" s="81">
        <v>0</v>
      </c>
      <c r="G31" s="81">
        <v>0</v>
      </c>
      <c r="H31" s="81">
        <v>0</v>
      </c>
      <c r="I31" s="81">
        <v>0</v>
      </c>
    </row>
    <row r="32" spans="1:14" x14ac:dyDescent="0.25">
      <c r="A32" s="79">
        <v>4</v>
      </c>
      <c r="B32" s="79"/>
      <c r="C32" s="79"/>
      <c r="D32" s="79" t="s">
        <v>12</v>
      </c>
      <c r="E32" s="81">
        <f t="shared" ref="E32:I32" si="9">E33</f>
        <v>30743</v>
      </c>
      <c r="F32" s="81">
        <f t="shared" si="9"/>
        <v>23317</v>
      </c>
      <c r="G32" s="81">
        <f t="shared" si="9"/>
        <v>31717</v>
      </c>
      <c r="H32" s="81">
        <f t="shared" si="9"/>
        <v>31217</v>
      </c>
      <c r="I32" s="81">
        <f t="shared" si="9"/>
        <v>31217</v>
      </c>
    </row>
    <row r="33" spans="1:9" x14ac:dyDescent="0.25">
      <c r="A33" s="79"/>
      <c r="B33" s="79">
        <v>42</v>
      </c>
      <c r="C33" s="79"/>
      <c r="D33" s="79" t="s">
        <v>33</v>
      </c>
      <c r="E33" s="81">
        <v>30743</v>
      </c>
      <c r="F33" s="81">
        <v>23317</v>
      </c>
      <c r="G33" s="81">
        <v>31717</v>
      </c>
      <c r="H33" s="81">
        <v>31217</v>
      </c>
      <c r="I33" s="81">
        <v>31217</v>
      </c>
    </row>
  </sheetData>
  <mergeCells count="5">
    <mergeCell ref="A22:I22"/>
    <mergeCell ref="A1:I1"/>
    <mergeCell ref="A3:I3"/>
    <mergeCell ref="A5:I5"/>
    <mergeCell ref="A7:I7"/>
  </mergeCells>
  <pageMargins left="0.7" right="0.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16"/>
  <sheetViews>
    <sheetView topLeftCell="A49" workbookViewId="0">
      <selection activeCell="D67" sqref="D67"/>
    </sheetView>
  </sheetViews>
  <sheetFormatPr defaultRowHeight="15" x14ac:dyDescent="0.25"/>
  <cols>
    <col min="1" max="1" width="8" customWidth="1"/>
    <col min="2" max="2" width="5.85546875" customWidth="1"/>
    <col min="3" max="3" width="10.28515625" style="123" customWidth="1"/>
    <col min="4" max="4" width="56.140625" style="112" customWidth="1"/>
    <col min="5" max="6" width="20" customWidth="1"/>
    <col min="7" max="7" width="16.85546875" customWidth="1"/>
    <col min="8" max="9" width="20" customWidth="1"/>
  </cols>
  <sheetData>
    <row r="1" spans="1:10" ht="42" customHeight="1" x14ac:dyDescent="0.25">
      <c r="A1" s="160" t="s">
        <v>148</v>
      </c>
      <c r="B1" s="160"/>
      <c r="C1" s="160"/>
      <c r="D1" s="160"/>
      <c r="E1" s="160"/>
      <c r="F1" s="160"/>
      <c r="G1" s="160"/>
      <c r="H1" s="160"/>
      <c r="I1" s="160"/>
      <c r="J1" s="97"/>
    </row>
    <row r="2" spans="1:10" ht="18" customHeight="1" x14ac:dyDescent="0.25">
      <c r="A2" s="23"/>
      <c r="B2" s="23"/>
      <c r="C2" s="120"/>
      <c r="D2" s="23"/>
      <c r="G2" s="23"/>
    </row>
    <row r="3" spans="1:10" ht="15.75" customHeight="1" x14ac:dyDescent="0.25">
      <c r="A3" s="160" t="s">
        <v>23</v>
      </c>
      <c r="B3" s="160"/>
      <c r="C3" s="160"/>
      <c r="D3" s="160"/>
      <c r="E3" s="160"/>
      <c r="F3" s="160"/>
      <c r="G3" s="160"/>
    </row>
    <row r="4" spans="1:10" ht="18" x14ac:dyDescent="0.25">
      <c r="B4" s="23"/>
      <c r="C4" s="120"/>
      <c r="D4" s="23"/>
      <c r="G4" s="5"/>
    </row>
    <row r="5" spans="1:10" ht="18" customHeight="1" x14ac:dyDescent="0.25">
      <c r="A5" s="160" t="s">
        <v>4</v>
      </c>
      <c r="B5" s="160"/>
      <c r="C5" s="160"/>
      <c r="D5" s="160"/>
      <c r="E5" s="160"/>
      <c r="F5" s="160"/>
      <c r="G5" s="160"/>
    </row>
    <row r="6" spans="1:10" ht="18" x14ac:dyDescent="0.25">
      <c r="A6" s="23"/>
      <c r="B6" s="23"/>
      <c r="C6" s="120"/>
      <c r="D6" s="23"/>
      <c r="G6" s="5"/>
    </row>
    <row r="7" spans="1:10" ht="15.75" customHeight="1" x14ac:dyDescent="0.25">
      <c r="A7" s="160" t="s">
        <v>44</v>
      </c>
      <c r="B7" s="160"/>
      <c r="C7" s="160"/>
      <c r="D7" s="160"/>
      <c r="E7" s="160"/>
      <c r="F7" s="160"/>
      <c r="G7" s="160"/>
    </row>
    <row r="8" spans="1:10" ht="18" x14ac:dyDescent="0.25">
      <c r="A8" s="23"/>
      <c r="B8" s="23"/>
      <c r="C8" s="120"/>
      <c r="D8" s="23"/>
      <c r="G8" s="34"/>
    </row>
    <row r="9" spans="1:10" ht="25.5" x14ac:dyDescent="0.25">
      <c r="A9" s="19" t="s">
        <v>5</v>
      </c>
      <c r="B9" s="18" t="s">
        <v>6</v>
      </c>
      <c r="C9" s="113" t="s">
        <v>124</v>
      </c>
      <c r="D9" s="18" t="s">
        <v>3</v>
      </c>
      <c r="E9" s="18" t="s">
        <v>160</v>
      </c>
      <c r="F9" s="18" t="s">
        <v>157</v>
      </c>
      <c r="G9" s="18" t="s">
        <v>149</v>
      </c>
      <c r="H9" s="18" t="s">
        <v>150</v>
      </c>
      <c r="I9" s="18" t="s">
        <v>151</v>
      </c>
    </row>
    <row r="10" spans="1:10" x14ac:dyDescent="0.25">
      <c r="A10" s="19"/>
      <c r="B10" s="18"/>
      <c r="C10" s="113"/>
      <c r="D10" s="18" t="s">
        <v>0</v>
      </c>
      <c r="E10" s="82">
        <f>E11+E40</f>
        <v>1667809</v>
      </c>
      <c r="F10" s="82">
        <f>F11+F40</f>
        <v>1825154</v>
      </c>
      <c r="G10" s="82">
        <f>G11+G40</f>
        <v>1780547</v>
      </c>
      <c r="H10" s="82">
        <f>H11+H40</f>
        <v>1786497</v>
      </c>
      <c r="I10" s="82">
        <f>I11+I40</f>
        <v>1795497</v>
      </c>
    </row>
    <row r="11" spans="1:10" s="125" customFormat="1" x14ac:dyDescent="0.25">
      <c r="A11" s="10">
        <v>6</v>
      </c>
      <c r="B11" s="10"/>
      <c r="C11" s="10"/>
      <c r="D11" s="10" t="s">
        <v>7</v>
      </c>
      <c r="E11" s="32">
        <f>E12+E20+E23+E26+E31</f>
        <v>1657173</v>
      </c>
      <c r="F11" s="32">
        <f>F12+F20+F23+F26+F31</f>
        <v>1823154</v>
      </c>
      <c r="G11" s="32">
        <f>G12+G20+G23+G26+G31</f>
        <v>1777547</v>
      </c>
      <c r="H11" s="124">
        <f>H12+H20+H23+H26+H31</f>
        <v>1786497</v>
      </c>
      <c r="I11" s="124">
        <f>I12+I20+I23+I26+I31</f>
        <v>1795497</v>
      </c>
    </row>
    <row r="12" spans="1:10" s="125" customFormat="1" ht="25.5" x14ac:dyDescent="0.25">
      <c r="A12" s="10"/>
      <c r="B12" s="10">
        <v>63</v>
      </c>
      <c r="C12" s="10"/>
      <c r="D12" s="10" t="s">
        <v>31</v>
      </c>
      <c r="E12" s="32">
        <f>E16+E14+E18+E19</f>
        <v>1438938</v>
      </c>
      <c r="F12" s="32">
        <f>F16+F14+F18+F19</f>
        <v>1578757</v>
      </c>
      <c r="G12" s="32">
        <f>G16+G14+G18+G19</f>
        <v>1522967</v>
      </c>
      <c r="H12" s="32">
        <f>H16+H14+H18+H19</f>
        <v>1531917</v>
      </c>
      <c r="I12" s="32">
        <f>I16+I14+I18+I19</f>
        <v>1540917</v>
      </c>
    </row>
    <row r="13" spans="1:10" s="125" customFormat="1" x14ac:dyDescent="0.25">
      <c r="A13" s="10"/>
      <c r="B13" s="10"/>
      <c r="C13" s="126" t="s">
        <v>175</v>
      </c>
      <c r="D13" s="143" t="s">
        <v>176</v>
      </c>
      <c r="E13" s="32">
        <v>1433733</v>
      </c>
      <c r="F13" s="32">
        <v>1578307</v>
      </c>
      <c r="G13" s="32">
        <v>1522517</v>
      </c>
      <c r="H13" s="32">
        <v>1531467</v>
      </c>
      <c r="I13" s="32">
        <v>1540467</v>
      </c>
    </row>
    <row r="14" spans="1:10" s="111" customFormat="1" x14ac:dyDescent="0.25">
      <c r="A14" s="110"/>
      <c r="B14" s="17"/>
      <c r="C14" s="104" t="s">
        <v>164</v>
      </c>
      <c r="D14" s="117" t="s">
        <v>163</v>
      </c>
      <c r="E14" s="127">
        <v>1433733</v>
      </c>
      <c r="F14" s="127">
        <v>1578307</v>
      </c>
      <c r="G14" s="127">
        <v>1522517</v>
      </c>
      <c r="H14" s="127">
        <v>1531467</v>
      </c>
      <c r="I14" s="127">
        <v>1540467</v>
      </c>
    </row>
    <row r="15" spans="1:10" s="125" customFormat="1" x14ac:dyDescent="0.25">
      <c r="A15" s="26"/>
      <c r="B15" s="26"/>
      <c r="C15" s="145" t="s">
        <v>178</v>
      </c>
      <c r="D15" s="26" t="s">
        <v>177</v>
      </c>
      <c r="E15" s="32">
        <v>4945</v>
      </c>
      <c r="F15" s="32">
        <v>0</v>
      </c>
      <c r="G15" s="32">
        <v>0</v>
      </c>
      <c r="H15" s="32">
        <v>0</v>
      </c>
      <c r="I15" s="32">
        <v>0</v>
      </c>
    </row>
    <row r="16" spans="1:10" s="111" customFormat="1" x14ac:dyDescent="0.25">
      <c r="A16" s="11"/>
      <c r="B16" s="11"/>
      <c r="C16" s="114" t="s">
        <v>168</v>
      </c>
      <c r="D16" s="144" t="s">
        <v>167</v>
      </c>
      <c r="E16" s="127">
        <v>4945</v>
      </c>
      <c r="F16" s="127">
        <v>0</v>
      </c>
      <c r="G16" s="127">
        <v>0</v>
      </c>
      <c r="H16" s="127">
        <v>0</v>
      </c>
      <c r="I16" s="127">
        <v>0</v>
      </c>
    </row>
    <row r="17" spans="1:9" s="125" customFormat="1" x14ac:dyDescent="0.25">
      <c r="A17" s="10"/>
      <c r="B17" s="10"/>
      <c r="C17" s="128" t="s">
        <v>179</v>
      </c>
      <c r="D17" s="10" t="s">
        <v>180</v>
      </c>
      <c r="E17" s="32">
        <f>E18+E19</f>
        <v>260</v>
      </c>
      <c r="F17" s="32">
        <f t="shared" ref="F17:I17" si="0">F18+F19</f>
        <v>450</v>
      </c>
      <c r="G17" s="32">
        <f t="shared" si="0"/>
        <v>450</v>
      </c>
      <c r="H17" s="32">
        <f t="shared" si="0"/>
        <v>450</v>
      </c>
      <c r="I17" s="32">
        <f t="shared" si="0"/>
        <v>450</v>
      </c>
    </row>
    <row r="18" spans="1:9" s="111" customFormat="1" x14ac:dyDescent="0.25">
      <c r="A18" s="110"/>
      <c r="B18" s="17"/>
      <c r="C18" s="115" t="s">
        <v>170</v>
      </c>
      <c r="D18" s="17" t="s">
        <v>169</v>
      </c>
      <c r="E18" s="127">
        <v>0</v>
      </c>
      <c r="F18" s="127">
        <v>180</v>
      </c>
      <c r="G18" s="127">
        <v>400</v>
      </c>
      <c r="H18" s="127">
        <v>400</v>
      </c>
      <c r="I18" s="127">
        <v>400</v>
      </c>
    </row>
    <row r="19" spans="1:9" s="111" customFormat="1" x14ac:dyDescent="0.25">
      <c r="A19" s="110"/>
      <c r="B19" s="17"/>
      <c r="C19" s="17" t="s">
        <v>174</v>
      </c>
      <c r="D19" s="17" t="s">
        <v>172</v>
      </c>
      <c r="E19" s="127">
        <v>260</v>
      </c>
      <c r="F19" s="127">
        <v>270</v>
      </c>
      <c r="G19" s="127">
        <v>50</v>
      </c>
      <c r="H19" s="127">
        <v>50</v>
      </c>
      <c r="I19" s="127">
        <v>50</v>
      </c>
    </row>
    <row r="20" spans="1:9" s="125" customFormat="1" x14ac:dyDescent="0.25">
      <c r="A20" s="26"/>
      <c r="B20" s="26">
        <v>64</v>
      </c>
      <c r="C20" s="26"/>
      <c r="D20" s="26" t="s">
        <v>126</v>
      </c>
      <c r="E20" s="32">
        <v>1</v>
      </c>
      <c r="F20" s="32">
        <v>1</v>
      </c>
      <c r="G20" s="32">
        <v>1</v>
      </c>
      <c r="H20" s="32">
        <v>1</v>
      </c>
      <c r="I20" s="32">
        <v>1</v>
      </c>
    </row>
    <row r="21" spans="1:9" s="125" customFormat="1" x14ac:dyDescent="0.25">
      <c r="A21" s="26"/>
      <c r="B21" s="26"/>
      <c r="C21" s="26" t="s">
        <v>181</v>
      </c>
      <c r="D21" s="26" t="s">
        <v>128</v>
      </c>
      <c r="E21" s="32">
        <v>1</v>
      </c>
      <c r="F21" s="32">
        <v>1</v>
      </c>
      <c r="G21" s="32">
        <v>1</v>
      </c>
      <c r="H21" s="32">
        <v>1</v>
      </c>
      <c r="I21" s="32">
        <v>1</v>
      </c>
    </row>
    <row r="22" spans="1:9" s="111" customFormat="1" x14ac:dyDescent="0.25">
      <c r="A22" s="11"/>
      <c r="B22" s="11"/>
      <c r="C22" s="11" t="s">
        <v>127</v>
      </c>
      <c r="D22" s="11" t="s">
        <v>128</v>
      </c>
      <c r="E22" s="127">
        <v>1</v>
      </c>
      <c r="F22" s="127">
        <v>1</v>
      </c>
      <c r="G22" s="127">
        <v>1</v>
      </c>
      <c r="H22" s="127">
        <v>1</v>
      </c>
      <c r="I22" s="127">
        <v>1</v>
      </c>
    </row>
    <row r="23" spans="1:9" s="125" customFormat="1" ht="25.5" x14ac:dyDescent="0.25">
      <c r="A23" s="26"/>
      <c r="B23" s="26">
        <v>65</v>
      </c>
      <c r="C23" s="26"/>
      <c r="D23" s="129" t="s">
        <v>129</v>
      </c>
      <c r="E23" s="32">
        <f t="shared" ref="E23:F23" si="1">E25</f>
        <v>1651</v>
      </c>
      <c r="F23" s="32">
        <f t="shared" si="1"/>
        <v>1800</v>
      </c>
      <c r="G23" s="32">
        <f t="shared" ref="G23:I23" si="2">G25</f>
        <v>1180</v>
      </c>
      <c r="H23" s="32">
        <f t="shared" si="2"/>
        <v>1180</v>
      </c>
      <c r="I23" s="32">
        <f t="shared" si="2"/>
        <v>1180</v>
      </c>
    </row>
    <row r="24" spans="1:9" s="125" customFormat="1" x14ac:dyDescent="0.25">
      <c r="A24" s="26"/>
      <c r="B24" s="26"/>
      <c r="C24" s="26" t="s">
        <v>182</v>
      </c>
      <c r="D24" s="129" t="s">
        <v>131</v>
      </c>
      <c r="E24" s="32">
        <v>1651</v>
      </c>
      <c r="F24" s="32">
        <v>1800</v>
      </c>
      <c r="G24" s="32">
        <v>1180</v>
      </c>
      <c r="H24" s="32">
        <v>1180</v>
      </c>
      <c r="I24" s="32">
        <v>1180</v>
      </c>
    </row>
    <row r="25" spans="1:9" s="111" customFormat="1" x14ac:dyDescent="0.25">
      <c r="A25" s="11"/>
      <c r="B25" s="11"/>
      <c r="C25" s="11" t="s">
        <v>130</v>
      </c>
      <c r="D25" s="16" t="s">
        <v>131</v>
      </c>
      <c r="E25" s="127">
        <v>1651</v>
      </c>
      <c r="F25" s="127">
        <v>1800</v>
      </c>
      <c r="G25" s="127">
        <v>1180</v>
      </c>
      <c r="H25" s="127">
        <v>1180</v>
      </c>
      <c r="I25" s="127">
        <v>1180</v>
      </c>
    </row>
    <row r="26" spans="1:9" s="125" customFormat="1" x14ac:dyDescent="0.25">
      <c r="A26" s="26"/>
      <c r="B26" s="26">
        <v>66</v>
      </c>
      <c r="C26" s="130"/>
      <c r="D26" s="131" t="s">
        <v>132</v>
      </c>
      <c r="E26" s="132">
        <f>E28+E30</f>
        <v>12852</v>
      </c>
      <c r="F26" s="32">
        <f>F28+F30</f>
        <v>11100</v>
      </c>
      <c r="G26" s="32">
        <f t="shared" ref="G26:H26" si="3">G28+G30</f>
        <v>14599</v>
      </c>
      <c r="H26" s="32">
        <f t="shared" si="3"/>
        <v>14599</v>
      </c>
      <c r="I26" s="32">
        <f>I28+I30</f>
        <v>14599</v>
      </c>
    </row>
    <row r="27" spans="1:9" s="125" customFormat="1" x14ac:dyDescent="0.25">
      <c r="A27" s="26"/>
      <c r="B27" s="26"/>
      <c r="C27" s="126" t="s">
        <v>181</v>
      </c>
      <c r="D27" s="26" t="s">
        <v>128</v>
      </c>
      <c r="E27" s="32">
        <v>11522</v>
      </c>
      <c r="F27" s="32">
        <v>10500</v>
      </c>
      <c r="G27" s="32">
        <v>13999</v>
      </c>
      <c r="H27" s="32">
        <v>13999</v>
      </c>
      <c r="I27" s="32">
        <v>13999</v>
      </c>
    </row>
    <row r="28" spans="1:9" s="111" customFormat="1" x14ac:dyDescent="0.25">
      <c r="A28" s="11"/>
      <c r="B28" s="133"/>
      <c r="C28" s="104" t="s">
        <v>127</v>
      </c>
      <c r="D28" s="11" t="s">
        <v>128</v>
      </c>
      <c r="E28" s="127">
        <v>11522</v>
      </c>
      <c r="F28" s="127">
        <v>10500</v>
      </c>
      <c r="G28" s="127">
        <v>13999</v>
      </c>
      <c r="H28" s="127">
        <v>13999</v>
      </c>
      <c r="I28" s="127">
        <v>13999</v>
      </c>
    </row>
    <row r="29" spans="1:9" s="125" customFormat="1" x14ac:dyDescent="0.25">
      <c r="A29" s="26"/>
      <c r="B29" s="26"/>
      <c r="C29" s="126" t="s">
        <v>183</v>
      </c>
      <c r="D29" s="26" t="s">
        <v>134</v>
      </c>
      <c r="E29" s="32">
        <v>1330</v>
      </c>
      <c r="F29" s="32">
        <v>600</v>
      </c>
      <c r="G29" s="32">
        <v>600</v>
      </c>
      <c r="H29" s="32">
        <v>600</v>
      </c>
      <c r="I29" s="32">
        <v>600</v>
      </c>
    </row>
    <row r="30" spans="1:9" s="111" customFormat="1" x14ac:dyDescent="0.25">
      <c r="A30" s="11"/>
      <c r="B30" s="133"/>
      <c r="C30" s="104" t="s">
        <v>133</v>
      </c>
      <c r="D30" s="11" t="s">
        <v>134</v>
      </c>
      <c r="E30" s="127">
        <v>1330</v>
      </c>
      <c r="F30" s="127">
        <v>600</v>
      </c>
      <c r="G30" s="127">
        <v>600</v>
      </c>
      <c r="H30" s="127">
        <v>600</v>
      </c>
      <c r="I30" s="127">
        <v>600</v>
      </c>
    </row>
    <row r="31" spans="1:9" s="125" customFormat="1" ht="25.5" x14ac:dyDescent="0.25">
      <c r="A31" s="26"/>
      <c r="B31" s="26">
        <v>67</v>
      </c>
      <c r="C31" s="26"/>
      <c r="D31" s="10" t="s">
        <v>32</v>
      </c>
      <c r="E31" s="32">
        <f>E33+E34+E36</f>
        <v>203731</v>
      </c>
      <c r="F31" s="32">
        <f>F33+F34+F36</f>
        <v>231496</v>
      </c>
      <c r="G31" s="32">
        <f>G33+G34+G36</f>
        <v>238800</v>
      </c>
      <c r="H31" s="32">
        <f t="shared" ref="H31:I31" si="4">H33+H34+H36</f>
        <v>238800</v>
      </c>
      <c r="I31" s="32">
        <f t="shared" si="4"/>
        <v>238800</v>
      </c>
    </row>
    <row r="32" spans="1:9" s="125" customFormat="1" x14ac:dyDescent="0.25">
      <c r="A32" s="26"/>
      <c r="B32" s="26"/>
      <c r="C32" s="26" t="s">
        <v>184</v>
      </c>
      <c r="D32" s="129" t="s">
        <v>142</v>
      </c>
      <c r="E32" s="32">
        <f>E33+E34</f>
        <v>203731</v>
      </c>
      <c r="F32" s="32">
        <f t="shared" ref="F32:I32" si="5">F33+F34</f>
        <v>97146</v>
      </c>
      <c r="G32" s="32">
        <f t="shared" si="5"/>
        <v>104900</v>
      </c>
      <c r="H32" s="32">
        <f t="shared" si="5"/>
        <v>104900</v>
      </c>
      <c r="I32" s="32">
        <f t="shared" si="5"/>
        <v>104900</v>
      </c>
    </row>
    <row r="33" spans="1:9" s="111" customFormat="1" x14ac:dyDescent="0.25">
      <c r="A33" s="11"/>
      <c r="B33" s="11"/>
      <c r="C33" s="11" t="s">
        <v>135</v>
      </c>
      <c r="D33" s="16" t="s">
        <v>136</v>
      </c>
      <c r="E33" s="127">
        <v>119525</v>
      </c>
      <c r="F33" s="127">
        <v>9900</v>
      </c>
      <c r="G33" s="127">
        <v>12350</v>
      </c>
      <c r="H33" s="127">
        <v>12350</v>
      </c>
      <c r="I33" s="127">
        <v>12350</v>
      </c>
    </row>
    <row r="34" spans="1:9" s="111" customFormat="1" x14ac:dyDescent="0.25">
      <c r="A34" s="11"/>
      <c r="B34" s="11"/>
      <c r="C34" s="11" t="s">
        <v>143</v>
      </c>
      <c r="D34" s="16" t="s">
        <v>136</v>
      </c>
      <c r="E34" s="127">
        <v>84206</v>
      </c>
      <c r="F34" s="127">
        <v>87246</v>
      </c>
      <c r="G34" s="127">
        <v>92550</v>
      </c>
      <c r="H34" s="127">
        <v>92550</v>
      </c>
      <c r="I34" s="127">
        <v>92550</v>
      </c>
    </row>
    <row r="35" spans="1:9" s="125" customFormat="1" x14ac:dyDescent="0.25">
      <c r="A35" s="26"/>
      <c r="B35" s="26"/>
      <c r="C35" s="26" t="s">
        <v>175</v>
      </c>
      <c r="D35" s="129" t="s">
        <v>176</v>
      </c>
      <c r="E35" s="32">
        <v>0</v>
      </c>
      <c r="F35" s="32">
        <v>134350</v>
      </c>
      <c r="G35" s="32">
        <v>133900</v>
      </c>
      <c r="H35" s="32">
        <v>133900</v>
      </c>
      <c r="I35" s="32">
        <v>133900</v>
      </c>
    </row>
    <row r="36" spans="1:9" s="111" customFormat="1" x14ac:dyDescent="0.25">
      <c r="A36" s="11"/>
      <c r="B36" s="11"/>
      <c r="C36" s="11" t="s">
        <v>198</v>
      </c>
      <c r="D36" s="16" t="s">
        <v>166</v>
      </c>
      <c r="E36" s="127">
        <v>0</v>
      </c>
      <c r="F36" s="127">
        <v>134350</v>
      </c>
      <c r="G36" s="127">
        <v>133900</v>
      </c>
      <c r="H36" s="127">
        <v>133900</v>
      </c>
      <c r="I36" s="127">
        <v>133900</v>
      </c>
    </row>
    <row r="37" spans="1:9" x14ac:dyDescent="0.25">
      <c r="A37" s="12">
        <v>7</v>
      </c>
      <c r="B37" s="13"/>
      <c r="C37" s="122"/>
      <c r="D37" s="24" t="s">
        <v>8</v>
      </c>
      <c r="E37" s="86">
        <v>0</v>
      </c>
      <c r="F37" s="86">
        <v>0</v>
      </c>
      <c r="G37" s="86">
        <v>0</v>
      </c>
      <c r="H37" s="86">
        <v>0</v>
      </c>
      <c r="I37" s="86">
        <v>0</v>
      </c>
    </row>
    <row r="38" spans="1:9" x14ac:dyDescent="0.25">
      <c r="A38" s="14"/>
      <c r="B38" s="14">
        <v>72</v>
      </c>
      <c r="C38" s="121"/>
      <c r="D38" s="25" t="s">
        <v>30</v>
      </c>
      <c r="E38" s="87"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s="125" customFormat="1" x14ac:dyDescent="0.25">
      <c r="A39" s="10">
        <v>9</v>
      </c>
      <c r="B39" s="10"/>
      <c r="C39" s="10"/>
      <c r="D39" s="24" t="s">
        <v>137</v>
      </c>
      <c r="E39" s="43"/>
      <c r="F39" s="43"/>
      <c r="G39" s="43"/>
      <c r="H39" s="43"/>
      <c r="I39" s="43"/>
    </row>
    <row r="40" spans="1:9" s="125" customFormat="1" x14ac:dyDescent="0.25">
      <c r="A40" s="10"/>
      <c r="B40" s="134">
        <v>92</v>
      </c>
      <c r="C40" s="26"/>
      <c r="D40" s="26" t="s">
        <v>83</v>
      </c>
      <c r="E40" s="43">
        <f>E41+E43+E45+E47</f>
        <v>10636</v>
      </c>
      <c r="F40" s="43">
        <f t="shared" ref="F40:I40" si="6">F41+F43+F45+F47</f>
        <v>2000</v>
      </c>
      <c r="G40" s="43">
        <f t="shared" si="6"/>
        <v>3000</v>
      </c>
      <c r="H40" s="43">
        <f t="shared" si="6"/>
        <v>0</v>
      </c>
      <c r="I40" s="43">
        <f t="shared" si="6"/>
        <v>0</v>
      </c>
    </row>
    <row r="41" spans="1:9" s="125" customFormat="1" x14ac:dyDescent="0.25">
      <c r="A41" s="134"/>
      <c r="B41" s="134"/>
      <c r="C41" s="135" t="s">
        <v>185</v>
      </c>
      <c r="D41" s="26" t="s">
        <v>128</v>
      </c>
      <c r="E41" s="32">
        <v>3401</v>
      </c>
      <c r="F41" s="32">
        <v>0</v>
      </c>
      <c r="G41" s="32">
        <v>1000</v>
      </c>
      <c r="H41" s="32">
        <v>0</v>
      </c>
      <c r="I41" s="32">
        <v>0</v>
      </c>
    </row>
    <row r="42" spans="1:9" s="111" customFormat="1" x14ac:dyDescent="0.25">
      <c r="A42" s="85"/>
      <c r="B42" s="85"/>
      <c r="C42" s="116" t="s">
        <v>138</v>
      </c>
      <c r="D42" s="11" t="s">
        <v>128</v>
      </c>
      <c r="E42" s="127">
        <v>3401</v>
      </c>
      <c r="F42" s="127">
        <v>0</v>
      </c>
      <c r="G42" s="127">
        <v>1000</v>
      </c>
      <c r="H42" s="127">
        <v>0</v>
      </c>
      <c r="I42" s="127">
        <v>0</v>
      </c>
    </row>
    <row r="43" spans="1:9" s="125" customFormat="1" x14ac:dyDescent="0.25">
      <c r="A43" s="134"/>
      <c r="B43" s="134"/>
      <c r="C43" s="135" t="s">
        <v>186</v>
      </c>
      <c r="D43" s="129" t="s">
        <v>131</v>
      </c>
      <c r="E43" s="32">
        <v>6766</v>
      </c>
      <c r="F43" s="32">
        <v>1000</v>
      </c>
      <c r="G43" s="32">
        <v>1000</v>
      </c>
      <c r="H43" s="32">
        <v>0</v>
      </c>
      <c r="I43" s="32">
        <v>0</v>
      </c>
    </row>
    <row r="44" spans="1:9" s="111" customFormat="1" x14ac:dyDescent="0.25">
      <c r="A44" s="85"/>
      <c r="B44" s="85"/>
      <c r="C44" s="116" t="s">
        <v>140</v>
      </c>
      <c r="D44" s="16" t="s">
        <v>145</v>
      </c>
      <c r="E44" s="127">
        <v>6766</v>
      </c>
      <c r="F44" s="127">
        <v>1000</v>
      </c>
      <c r="G44" s="127">
        <v>1000</v>
      </c>
      <c r="H44" s="127">
        <v>0</v>
      </c>
      <c r="I44" s="127">
        <v>0</v>
      </c>
    </row>
    <row r="45" spans="1:9" s="125" customFormat="1" x14ac:dyDescent="0.25">
      <c r="A45" s="134"/>
      <c r="B45" s="134"/>
      <c r="C45" s="135" t="s">
        <v>187</v>
      </c>
      <c r="D45" s="26" t="s">
        <v>125</v>
      </c>
      <c r="E45" s="136">
        <v>319</v>
      </c>
      <c r="F45" s="136">
        <v>0</v>
      </c>
      <c r="G45" s="136">
        <v>500</v>
      </c>
      <c r="H45" s="136">
        <v>0</v>
      </c>
      <c r="I45" s="136">
        <v>0</v>
      </c>
    </row>
    <row r="46" spans="1:9" s="111" customFormat="1" x14ac:dyDescent="0.25">
      <c r="A46" s="85"/>
      <c r="B46" s="85"/>
      <c r="C46" s="116" t="s">
        <v>141</v>
      </c>
      <c r="D46" s="11" t="s">
        <v>125</v>
      </c>
      <c r="E46" s="137">
        <v>319</v>
      </c>
      <c r="F46" s="137">
        <v>0</v>
      </c>
      <c r="G46" s="137">
        <v>500</v>
      </c>
      <c r="H46" s="137">
        <v>0</v>
      </c>
      <c r="I46" s="137">
        <v>0</v>
      </c>
    </row>
    <row r="47" spans="1:9" s="125" customFormat="1" x14ac:dyDescent="0.25">
      <c r="A47" s="134"/>
      <c r="B47" s="134"/>
      <c r="C47" s="135" t="s">
        <v>188</v>
      </c>
      <c r="D47" s="26" t="s">
        <v>134</v>
      </c>
      <c r="E47" s="138">
        <v>150</v>
      </c>
      <c r="F47" s="138">
        <v>1000</v>
      </c>
      <c r="G47" s="136">
        <v>500</v>
      </c>
      <c r="H47" s="136">
        <v>0</v>
      </c>
      <c r="I47" s="136">
        <v>0</v>
      </c>
    </row>
    <row r="48" spans="1:9" s="111" customFormat="1" x14ac:dyDescent="0.25">
      <c r="A48" s="85"/>
      <c r="B48" s="85"/>
      <c r="C48" s="116" t="s">
        <v>139</v>
      </c>
      <c r="D48" s="11" t="s">
        <v>147</v>
      </c>
      <c r="E48" s="139">
        <v>150</v>
      </c>
      <c r="F48" s="139">
        <v>1000</v>
      </c>
      <c r="G48" s="137">
        <v>500</v>
      </c>
      <c r="H48" s="137">
        <v>0</v>
      </c>
      <c r="I48" s="137">
        <v>0</v>
      </c>
    </row>
    <row r="51" spans="1:9" ht="15.75" customHeight="1" x14ac:dyDescent="0.25">
      <c r="A51" s="160" t="s">
        <v>45</v>
      </c>
      <c r="B51" s="160"/>
      <c r="C51" s="160"/>
      <c r="D51" s="160"/>
      <c r="E51" s="160"/>
      <c r="F51" s="160"/>
      <c r="G51" s="160"/>
    </row>
    <row r="52" spans="1:9" ht="18" x14ac:dyDescent="0.25">
      <c r="A52" s="23"/>
      <c r="B52" s="23"/>
      <c r="C52" s="120"/>
      <c r="D52" s="23"/>
      <c r="G52" s="5"/>
    </row>
    <row r="53" spans="1:9" ht="25.5" x14ac:dyDescent="0.25">
      <c r="A53" s="19" t="s">
        <v>5</v>
      </c>
      <c r="B53" s="18" t="s">
        <v>6</v>
      </c>
      <c r="C53" s="113" t="s">
        <v>124</v>
      </c>
      <c r="D53" s="18" t="s">
        <v>9</v>
      </c>
      <c r="E53" s="18" t="s">
        <v>160</v>
      </c>
      <c r="F53" s="18" t="s">
        <v>157</v>
      </c>
      <c r="G53" s="18" t="s">
        <v>149</v>
      </c>
      <c r="H53" s="18" t="s">
        <v>150</v>
      </c>
      <c r="I53" s="18" t="s">
        <v>151</v>
      </c>
    </row>
    <row r="54" spans="1:9" x14ac:dyDescent="0.25">
      <c r="A54" s="19"/>
      <c r="B54" s="88"/>
      <c r="C54" s="113"/>
      <c r="D54" s="89" t="s">
        <v>1</v>
      </c>
      <c r="E54" s="90">
        <f>E55+E104</f>
        <v>1645504</v>
      </c>
      <c r="F54" s="90">
        <f>F55+F105</f>
        <v>1825154</v>
      </c>
      <c r="G54" s="90">
        <f>G55+G105</f>
        <v>1780547</v>
      </c>
      <c r="H54" s="90">
        <f>H55+H105</f>
        <v>1786497</v>
      </c>
      <c r="I54" s="90">
        <f>I55+I105</f>
        <v>1795497</v>
      </c>
    </row>
    <row r="55" spans="1:9" s="125" customFormat="1" x14ac:dyDescent="0.25">
      <c r="A55" s="10">
        <v>3</v>
      </c>
      <c r="B55" s="10"/>
      <c r="C55" s="10"/>
      <c r="D55" s="10" t="s">
        <v>10</v>
      </c>
      <c r="E55" s="140">
        <f>E56+E62+E88+E95+E101</f>
        <v>1614761</v>
      </c>
      <c r="F55" s="140">
        <f>F56+F62+F88+F95+F101</f>
        <v>1801837</v>
      </c>
      <c r="G55" s="140">
        <f>G56+G62+G88+G95+G101</f>
        <v>1748830</v>
      </c>
      <c r="H55" s="140">
        <f>H56+H62+H88+H95+H101</f>
        <v>1755280</v>
      </c>
      <c r="I55" s="140">
        <f>I56+I62+I88+I95+I101</f>
        <v>1764280</v>
      </c>
    </row>
    <row r="56" spans="1:9" s="125" customFormat="1" x14ac:dyDescent="0.25">
      <c r="A56" s="10"/>
      <c r="B56" s="10">
        <v>31</v>
      </c>
      <c r="C56" s="10"/>
      <c r="D56" s="10" t="s">
        <v>11</v>
      </c>
      <c r="E56" s="141">
        <f>E58+E60+E61</f>
        <v>1393903</v>
      </c>
      <c r="F56" s="141">
        <f>F58+F60+F61</f>
        <v>1584250</v>
      </c>
      <c r="G56" s="141">
        <f>G58+G60+G61</f>
        <v>1524050</v>
      </c>
      <c r="H56" s="141">
        <f>H58+H60+H61</f>
        <v>1531050</v>
      </c>
      <c r="I56" s="141">
        <f>I58+I60+I61</f>
        <v>1538050</v>
      </c>
    </row>
    <row r="57" spans="1:9" s="125" customFormat="1" x14ac:dyDescent="0.25">
      <c r="A57" s="26"/>
      <c r="B57" s="26"/>
      <c r="C57" s="26" t="s">
        <v>184</v>
      </c>
      <c r="D57" s="129" t="s">
        <v>142</v>
      </c>
      <c r="E57" s="124">
        <v>88475</v>
      </c>
      <c r="F57" s="124">
        <v>0</v>
      </c>
      <c r="G57" s="124">
        <v>2450</v>
      </c>
      <c r="H57" s="124">
        <v>2450</v>
      </c>
      <c r="I57" s="124">
        <v>2450</v>
      </c>
    </row>
    <row r="58" spans="1:9" s="111" customFormat="1" x14ac:dyDescent="0.25">
      <c r="A58" s="11"/>
      <c r="B58" s="11"/>
      <c r="C58" s="11" t="s">
        <v>135</v>
      </c>
      <c r="D58" s="16" t="s">
        <v>136</v>
      </c>
      <c r="E58" s="142">
        <v>88475</v>
      </c>
      <c r="F58" s="142">
        <v>0</v>
      </c>
      <c r="G58" s="142">
        <v>2450</v>
      </c>
      <c r="H58" s="142">
        <v>2450</v>
      </c>
      <c r="I58" s="142">
        <v>2450</v>
      </c>
    </row>
    <row r="59" spans="1:9" s="125" customFormat="1" x14ac:dyDescent="0.25">
      <c r="A59" s="26"/>
      <c r="B59" s="26"/>
      <c r="C59" s="26" t="s">
        <v>175</v>
      </c>
      <c r="D59" s="143" t="s">
        <v>176</v>
      </c>
      <c r="E59" s="124">
        <f>E60+E61</f>
        <v>1305428</v>
      </c>
      <c r="F59" s="124">
        <f t="shared" ref="F59:I59" si="7">F60+F61</f>
        <v>1584250</v>
      </c>
      <c r="G59" s="124">
        <f t="shared" si="7"/>
        <v>1521600</v>
      </c>
      <c r="H59" s="124">
        <f t="shared" si="7"/>
        <v>1528600</v>
      </c>
      <c r="I59" s="124">
        <f t="shared" si="7"/>
        <v>1535600</v>
      </c>
    </row>
    <row r="60" spans="1:9" s="111" customFormat="1" x14ac:dyDescent="0.25">
      <c r="A60" s="11"/>
      <c r="B60" s="11"/>
      <c r="C60" s="11" t="s">
        <v>164</v>
      </c>
      <c r="D60" s="117" t="s">
        <v>163</v>
      </c>
      <c r="E60" s="142">
        <v>1305428</v>
      </c>
      <c r="F60" s="142">
        <v>1455200</v>
      </c>
      <c r="G60" s="142">
        <v>1393000</v>
      </c>
      <c r="H60" s="142">
        <v>1400000</v>
      </c>
      <c r="I60" s="142">
        <v>1407000</v>
      </c>
    </row>
    <row r="61" spans="1:9" s="111" customFormat="1" x14ac:dyDescent="0.25">
      <c r="A61" s="11"/>
      <c r="B61" s="11"/>
      <c r="C61" s="11" t="s">
        <v>198</v>
      </c>
      <c r="D61" s="16" t="s">
        <v>165</v>
      </c>
      <c r="E61" s="142">
        <v>0</v>
      </c>
      <c r="F61" s="142">
        <v>129050</v>
      </c>
      <c r="G61" s="142">
        <v>128600</v>
      </c>
      <c r="H61" s="142">
        <v>128600</v>
      </c>
      <c r="I61" s="142">
        <v>128600</v>
      </c>
    </row>
    <row r="62" spans="1:9" s="125" customFormat="1" x14ac:dyDescent="0.25">
      <c r="A62" s="26"/>
      <c r="B62" s="26">
        <v>32</v>
      </c>
      <c r="C62" s="26"/>
      <c r="D62" s="26" t="s">
        <v>25</v>
      </c>
      <c r="E62" s="32">
        <f>E63+E66+E68+E70+E73+E75+E78+E80+E82+E84+E86</f>
        <v>195507</v>
      </c>
      <c r="F62" s="32">
        <f>F63+F66+F68+F70+F73+F75+F78+F80+F82+F84+F86</f>
        <v>205347</v>
      </c>
      <c r="G62" s="32">
        <f t="shared" ref="G62:I62" si="8">G63+G66+G68+G70+G73+G75+G78+G80+G82+G84+G86</f>
        <v>204580</v>
      </c>
      <c r="H62" s="32">
        <f t="shared" si="8"/>
        <v>204030</v>
      </c>
      <c r="I62" s="32">
        <f t="shared" si="8"/>
        <v>206030</v>
      </c>
    </row>
    <row r="63" spans="1:9" s="125" customFormat="1" x14ac:dyDescent="0.25">
      <c r="A63" s="26"/>
      <c r="B63" s="26"/>
      <c r="C63" s="26" t="s">
        <v>184</v>
      </c>
      <c r="D63" s="129" t="s">
        <v>142</v>
      </c>
      <c r="E63" s="32">
        <f>E64+E65</f>
        <v>81233</v>
      </c>
      <c r="F63" s="32">
        <f t="shared" ref="F63:I63" si="9">F64+F65</f>
        <v>91346</v>
      </c>
      <c r="G63" s="32">
        <f t="shared" si="9"/>
        <v>90850</v>
      </c>
      <c r="H63" s="32">
        <f t="shared" si="9"/>
        <v>90850</v>
      </c>
      <c r="I63" s="32">
        <f t="shared" si="9"/>
        <v>90850</v>
      </c>
    </row>
    <row r="64" spans="1:9" s="111" customFormat="1" x14ac:dyDescent="0.25">
      <c r="A64" s="11"/>
      <c r="B64" s="11"/>
      <c r="C64" s="11" t="s">
        <v>135</v>
      </c>
      <c r="D64" s="16" t="s">
        <v>136</v>
      </c>
      <c r="E64" s="127">
        <v>10111</v>
      </c>
      <c r="F64" s="127">
        <v>9100</v>
      </c>
      <c r="G64" s="127">
        <v>9100</v>
      </c>
      <c r="H64" s="127">
        <v>9100</v>
      </c>
      <c r="I64" s="127">
        <v>9100</v>
      </c>
    </row>
    <row r="65" spans="1:9" s="111" customFormat="1" x14ac:dyDescent="0.25">
      <c r="A65" s="91"/>
      <c r="B65" s="91"/>
      <c r="C65" s="91" t="s">
        <v>143</v>
      </c>
      <c r="D65" s="92" t="s">
        <v>136</v>
      </c>
      <c r="E65" s="127">
        <v>71122</v>
      </c>
      <c r="F65" s="127">
        <v>82246</v>
      </c>
      <c r="G65" s="127">
        <v>81750</v>
      </c>
      <c r="H65" s="127">
        <v>81750</v>
      </c>
      <c r="I65" s="127">
        <v>81750</v>
      </c>
    </row>
    <row r="66" spans="1:9" s="125" customFormat="1" x14ac:dyDescent="0.25">
      <c r="A66" s="26"/>
      <c r="B66" s="26"/>
      <c r="C66" s="26" t="s">
        <v>181</v>
      </c>
      <c r="D66" s="26" t="s">
        <v>128</v>
      </c>
      <c r="E66" s="32">
        <v>14940</v>
      </c>
      <c r="F66" s="32">
        <v>2901</v>
      </c>
      <c r="G66" s="32">
        <v>3000</v>
      </c>
      <c r="H66" s="32">
        <v>3000</v>
      </c>
      <c r="I66" s="32">
        <v>3000</v>
      </c>
    </row>
    <row r="67" spans="1:9" s="111" customFormat="1" x14ac:dyDescent="0.25">
      <c r="A67" s="11"/>
      <c r="B67" s="11"/>
      <c r="C67" s="11" t="s">
        <v>127</v>
      </c>
      <c r="D67" s="11" t="s">
        <v>128</v>
      </c>
      <c r="E67" s="127">
        <v>14940</v>
      </c>
      <c r="F67" s="127">
        <v>2901</v>
      </c>
      <c r="G67" s="127">
        <v>3000</v>
      </c>
      <c r="H67" s="127">
        <v>3000</v>
      </c>
      <c r="I67" s="127">
        <v>3000</v>
      </c>
    </row>
    <row r="68" spans="1:9" s="125" customFormat="1" x14ac:dyDescent="0.25">
      <c r="A68" s="26"/>
      <c r="B68" s="26"/>
      <c r="C68" s="26" t="s">
        <v>182</v>
      </c>
      <c r="D68" s="129" t="s">
        <v>131</v>
      </c>
      <c r="E68" s="32">
        <v>2361</v>
      </c>
      <c r="F68" s="32">
        <v>1450</v>
      </c>
      <c r="G68" s="32">
        <v>830</v>
      </c>
      <c r="H68" s="32">
        <v>830</v>
      </c>
      <c r="I68" s="32">
        <v>830</v>
      </c>
    </row>
    <row r="69" spans="1:9" s="111" customFormat="1" x14ac:dyDescent="0.25">
      <c r="A69" s="11"/>
      <c r="B69" s="11"/>
      <c r="C69" s="11" t="s">
        <v>130</v>
      </c>
      <c r="D69" s="118" t="s">
        <v>131</v>
      </c>
      <c r="E69" s="127">
        <v>2361</v>
      </c>
      <c r="F69" s="127">
        <v>1450</v>
      </c>
      <c r="G69" s="127">
        <v>830</v>
      </c>
      <c r="H69" s="127">
        <v>830</v>
      </c>
      <c r="I69" s="127">
        <v>830</v>
      </c>
    </row>
    <row r="70" spans="1:9" s="125" customFormat="1" x14ac:dyDescent="0.25">
      <c r="A70" s="26"/>
      <c r="B70" s="26"/>
      <c r="C70" s="26" t="s">
        <v>175</v>
      </c>
      <c r="D70" s="143" t="s">
        <v>176</v>
      </c>
      <c r="E70" s="32">
        <f>E71+E72</f>
        <v>94761</v>
      </c>
      <c r="F70" s="32">
        <f t="shared" ref="F70:I70" si="10">F71+F72</f>
        <v>106600</v>
      </c>
      <c r="G70" s="32">
        <f t="shared" si="10"/>
        <v>106350</v>
      </c>
      <c r="H70" s="32">
        <f t="shared" si="10"/>
        <v>108300</v>
      </c>
      <c r="I70" s="32">
        <f t="shared" si="10"/>
        <v>110300</v>
      </c>
    </row>
    <row r="71" spans="1:9" s="111" customFormat="1" x14ac:dyDescent="0.25">
      <c r="A71" s="11"/>
      <c r="B71" s="11"/>
      <c r="C71" s="11" t="s">
        <v>198</v>
      </c>
      <c r="D71" s="16" t="s">
        <v>166</v>
      </c>
      <c r="E71" s="127">
        <v>0</v>
      </c>
      <c r="F71" s="127">
        <v>5300</v>
      </c>
      <c r="G71" s="127">
        <v>5300</v>
      </c>
      <c r="H71" s="127">
        <v>5300</v>
      </c>
      <c r="I71" s="127">
        <v>5300</v>
      </c>
    </row>
    <row r="72" spans="1:9" s="111" customFormat="1" x14ac:dyDescent="0.25">
      <c r="A72" s="11"/>
      <c r="B72" s="11"/>
      <c r="C72" s="104" t="s">
        <v>164</v>
      </c>
      <c r="D72" s="117" t="s">
        <v>163</v>
      </c>
      <c r="E72" s="127">
        <v>94761</v>
      </c>
      <c r="F72" s="127">
        <v>101300</v>
      </c>
      <c r="G72" s="127">
        <v>101050</v>
      </c>
      <c r="H72" s="127">
        <v>103000</v>
      </c>
      <c r="I72" s="127">
        <v>105000</v>
      </c>
    </row>
    <row r="73" spans="1:9" s="125" customFormat="1" x14ac:dyDescent="0.25">
      <c r="A73" s="26"/>
      <c r="B73" s="26"/>
      <c r="C73" s="146" t="s">
        <v>178</v>
      </c>
      <c r="D73" s="26" t="s">
        <v>177</v>
      </c>
      <c r="E73" s="124">
        <v>1500</v>
      </c>
      <c r="F73" s="124">
        <v>0</v>
      </c>
      <c r="G73" s="124">
        <v>0</v>
      </c>
      <c r="H73" s="124">
        <v>0</v>
      </c>
      <c r="I73" s="124">
        <v>0</v>
      </c>
    </row>
    <row r="74" spans="1:9" s="111" customFormat="1" x14ac:dyDescent="0.25">
      <c r="A74" s="11"/>
      <c r="B74" s="11"/>
      <c r="C74" s="114" t="s">
        <v>168</v>
      </c>
      <c r="D74" s="11" t="s">
        <v>167</v>
      </c>
      <c r="E74" s="142">
        <v>1500</v>
      </c>
      <c r="F74" s="142">
        <v>0</v>
      </c>
      <c r="G74" s="142">
        <v>0</v>
      </c>
      <c r="H74" s="142">
        <v>0</v>
      </c>
      <c r="I74" s="142">
        <v>0</v>
      </c>
    </row>
    <row r="75" spans="1:9" s="125" customFormat="1" x14ac:dyDescent="0.25">
      <c r="A75" s="26"/>
      <c r="B75" s="26"/>
      <c r="C75" s="128" t="s">
        <v>179</v>
      </c>
      <c r="D75" s="10" t="s">
        <v>180</v>
      </c>
      <c r="E75" s="124">
        <f>E76+E77</f>
        <v>545</v>
      </c>
      <c r="F75" s="124">
        <f t="shared" ref="F75:I75" si="11">F76+F77</f>
        <v>450</v>
      </c>
      <c r="G75" s="124">
        <f t="shared" si="11"/>
        <v>450</v>
      </c>
      <c r="H75" s="124">
        <f t="shared" si="11"/>
        <v>450</v>
      </c>
      <c r="I75" s="124">
        <f t="shared" si="11"/>
        <v>450</v>
      </c>
    </row>
    <row r="76" spans="1:9" s="111" customFormat="1" x14ac:dyDescent="0.25">
      <c r="A76" s="11"/>
      <c r="B76" s="11"/>
      <c r="C76" s="115" t="s">
        <v>170</v>
      </c>
      <c r="D76" s="17" t="s">
        <v>169</v>
      </c>
      <c r="E76" s="142">
        <v>0</v>
      </c>
      <c r="F76" s="142">
        <v>180</v>
      </c>
      <c r="G76" s="142">
        <v>400</v>
      </c>
      <c r="H76" s="142">
        <v>400</v>
      </c>
      <c r="I76" s="142">
        <v>400</v>
      </c>
    </row>
    <row r="77" spans="1:9" s="111" customFormat="1" x14ac:dyDescent="0.25">
      <c r="A77" s="11"/>
      <c r="B77" s="11"/>
      <c r="C77" s="114" t="s">
        <v>174</v>
      </c>
      <c r="D77" s="17" t="s">
        <v>172</v>
      </c>
      <c r="E77" s="142">
        <v>545</v>
      </c>
      <c r="F77" s="142">
        <v>270</v>
      </c>
      <c r="G77" s="142">
        <v>50</v>
      </c>
      <c r="H77" s="142">
        <v>50</v>
      </c>
      <c r="I77" s="142">
        <v>50</v>
      </c>
    </row>
    <row r="78" spans="1:9" s="125" customFormat="1" x14ac:dyDescent="0.25">
      <c r="A78" s="26"/>
      <c r="B78" s="26"/>
      <c r="C78" s="26" t="s">
        <v>183</v>
      </c>
      <c r="D78" s="10" t="s">
        <v>134</v>
      </c>
      <c r="E78" s="32">
        <v>167</v>
      </c>
      <c r="F78" s="32">
        <v>600</v>
      </c>
      <c r="G78" s="32">
        <v>600</v>
      </c>
      <c r="H78" s="32">
        <v>600</v>
      </c>
      <c r="I78" s="32">
        <v>600</v>
      </c>
    </row>
    <row r="79" spans="1:9" s="111" customFormat="1" x14ac:dyDescent="0.25">
      <c r="A79" s="11"/>
      <c r="B79" s="11"/>
      <c r="C79" s="11" t="s">
        <v>133</v>
      </c>
      <c r="D79" s="17" t="s">
        <v>134</v>
      </c>
      <c r="E79" s="127">
        <v>167</v>
      </c>
      <c r="F79" s="127">
        <v>600</v>
      </c>
      <c r="G79" s="127">
        <v>600</v>
      </c>
      <c r="H79" s="127">
        <v>600</v>
      </c>
      <c r="I79" s="127">
        <v>600</v>
      </c>
    </row>
    <row r="80" spans="1:9" s="125" customFormat="1" x14ac:dyDescent="0.25">
      <c r="A80" s="26"/>
      <c r="B80" s="26"/>
      <c r="C80" s="135" t="s">
        <v>185</v>
      </c>
      <c r="D80" s="26" t="s">
        <v>189</v>
      </c>
      <c r="E80" s="32">
        <v>0</v>
      </c>
      <c r="F80" s="32">
        <v>0</v>
      </c>
      <c r="G80" s="32">
        <v>1000</v>
      </c>
      <c r="H80" s="32">
        <v>0</v>
      </c>
      <c r="I80" s="148">
        <v>0</v>
      </c>
    </row>
    <row r="81" spans="1:9" s="111" customFormat="1" x14ac:dyDescent="0.25">
      <c r="A81" s="11"/>
      <c r="B81" s="11"/>
      <c r="C81" s="116" t="s">
        <v>138</v>
      </c>
      <c r="D81" s="11" t="s">
        <v>158</v>
      </c>
      <c r="E81" s="127">
        <v>0</v>
      </c>
      <c r="F81" s="127">
        <v>0</v>
      </c>
      <c r="G81" s="127">
        <v>1000</v>
      </c>
      <c r="H81" s="127">
        <v>0</v>
      </c>
      <c r="I81" s="147">
        <v>0</v>
      </c>
    </row>
    <row r="82" spans="1:9" s="125" customFormat="1" x14ac:dyDescent="0.25">
      <c r="A82" s="26"/>
      <c r="B82" s="26"/>
      <c r="C82" s="26" t="s">
        <v>186</v>
      </c>
      <c r="D82" s="10" t="s">
        <v>131</v>
      </c>
      <c r="E82" s="32">
        <v>0</v>
      </c>
      <c r="F82" s="32">
        <v>1000</v>
      </c>
      <c r="G82" s="32">
        <v>500</v>
      </c>
      <c r="H82" s="32">
        <v>0</v>
      </c>
      <c r="I82" s="32">
        <v>0</v>
      </c>
    </row>
    <row r="83" spans="1:9" s="111" customFormat="1" x14ac:dyDescent="0.25">
      <c r="A83" s="11"/>
      <c r="B83" s="11"/>
      <c r="C83" s="11" t="s">
        <v>140</v>
      </c>
      <c r="D83" s="17" t="s">
        <v>145</v>
      </c>
      <c r="E83" s="127">
        <v>0</v>
      </c>
      <c r="F83" s="127">
        <v>1000</v>
      </c>
      <c r="G83" s="127">
        <v>500</v>
      </c>
      <c r="H83" s="127">
        <v>0</v>
      </c>
      <c r="I83" s="127">
        <v>0</v>
      </c>
    </row>
    <row r="84" spans="1:9" s="125" customFormat="1" x14ac:dyDescent="0.25">
      <c r="A84" s="26"/>
      <c r="B84" s="26"/>
      <c r="C84" s="26" t="s">
        <v>187</v>
      </c>
      <c r="D84" s="128" t="s">
        <v>190</v>
      </c>
      <c r="E84" s="32">
        <v>0</v>
      </c>
      <c r="F84" s="32">
        <v>0</v>
      </c>
      <c r="G84" s="32">
        <v>500</v>
      </c>
      <c r="H84" s="32">
        <v>0</v>
      </c>
      <c r="I84" s="148">
        <v>0</v>
      </c>
    </row>
    <row r="85" spans="1:9" s="111" customFormat="1" x14ac:dyDescent="0.25">
      <c r="A85" s="11"/>
      <c r="B85" s="11"/>
      <c r="C85" s="11" t="s">
        <v>141</v>
      </c>
      <c r="D85" s="115" t="s">
        <v>159</v>
      </c>
      <c r="E85" s="127">
        <v>0</v>
      </c>
      <c r="F85" s="127">
        <v>0</v>
      </c>
      <c r="G85" s="127">
        <v>500</v>
      </c>
      <c r="H85" s="127">
        <v>0</v>
      </c>
      <c r="I85" s="147">
        <v>0</v>
      </c>
    </row>
    <row r="86" spans="1:9" s="125" customFormat="1" x14ac:dyDescent="0.25">
      <c r="A86" s="26"/>
      <c r="B86" s="26"/>
      <c r="C86" s="26" t="s">
        <v>188</v>
      </c>
      <c r="D86" s="10" t="s">
        <v>134</v>
      </c>
      <c r="E86" s="32">
        <v>0</v>
      </c>
      <c r="F86" s="32">
        <v>1000</v>
      </c>
      <c r="G86" s="32">
        <v>500</v>
      </c>
      <c r="H86" s="32">
        <v>0</v>
      </c>
      <c r="I86" s="32">
        <v>0</v>
      </c>
    </row>
    <row r="87" spans="1:9" s="111" customFormat="1" x14ac:dyDescent="0.25">
      <c r="A87" s="11"/>
      <c r="B87" s="11"/>
      <c r="C87" s="11" t="s">
        <v>139</v>
      </c>
      <c r="D87" s="17" t="s">
        <v>146</v>
      </c>
      <c r="E87" s="127">
        <v>0</v>
      </c>
      <c r="F87" s="127">
        <v>1000</v>
      </c>
      <c r="G87" s="127">
        <v>500</v>
      </c>
      <c r="H87" s="127">
        <v>0</v>
      </c>
      <c r="I87" s="127">
        <v>0</v>
      </c>
    </row>
    <row r="88" spans="1:9" s="125" customFormat="1" x14ac:dyDescent="0.25">
      <c r="A88" s="26"/>
      <c r="B88" s="26">
        <v>34</v>
      </c>
      <c r="C88" s="26"/>
      <c r="D88" s="26" t="s">
        <v>75</v>
      </c>
      <c r="E88" s="32">
        <f>E90+E92+E94</f>
        <v>1181</v>
      </c>
      <c r="F88" s="124">
        <f>F90</f>
        <v>1000</v>
      </c>
      <c r="G88" s="32">
        <f>G90+G92+G94</f>
        <v>1000</v>
      </c>
      <c r="H88" s="32">
        <f>H90+H92+H94</f>
        <v>1000</v>
      </c>
      <c r="I88" s="32">
        <f>I90+I92+I94</f>
        <v>1000</v>
      </c>
    </row>
    <row r="89" spans="1:9" s="125" customFormat="1" x14ac:dyDescent="0.25">
      <c r="A89" s="26"/>
      <c r="B89" s="26"/>
      <c r="C89" s="26" t="s">
        <v>184</v>
      </c>
      <c r="D89" s="129" t="s">
        <v>142</v>
      </c>
      <c r="E89" s="32">
        <v>578</v>
      </c>
      <c r="F89" s="124">
        <v>1000</v>
      </c>
      <c r="G89" s="32">
        <v>1000</v>
      </c>
      <c r="H89" s="32">
        <v>1000</v>
      </c>
      <c r="I89" s="32">
        <v>1000</v>
      </c>
    </row>
    <row r="90" spans="1:9" s="111" customFormat="1" x14ac:dyDescent="0.25">
      <c r="A90" s="11"/>
      <c r="B90" s="11"/>
      <c r="C90" s="11" t="s">
        <v>144</v>
      </c>
      <c r="D90" s="16" t="s">
        <v>136</v>
      </c>
      <c r="E90" s="127">
        <v>578</v>
      </c>
      <c r="F90" s="142">
        <v>1000</v>
      </c>
      <c r="G90" s="127">
        <v>1000</v>
      </c>
      <c r="H90" s="127">
        <v>1000</v>
      </c>
      <c r="I90" s="127">
        <v>1000</v>
      </c>
    </row>
    <row r="91" spans="1:9" s="125" customFormat="1" x14ac:dyDescent="0.25">
      <c r="A91" s="26"/>
      <c r="B91" s="26"/>
      <c r="C91" s="26" t="s">
        <v>175</v>
      </c>
      <c r="D91" s="143" t="s">
        <v>176</v>
      </c>
      <c r="E91" s="124">
        <v>603</v>
      </c>
      <c r="F91" s="124">
        <v>0</v>
      </c>
      <c r="G91" s="124">
        <v>0</v>
      </c>
      <c r="H91" s="124">
        <v>0</v>
      </c>
      <c r="I91" s="124">
        <v>0</v>
      </c>
    </row>
    <row r="92" spans="1:9" s="111" customFormat="1" x14ac:dyDescent="0.25">
      <c r="A92" s="11"/>
      <c r="B92" s="11"/>
      <c r="C92" s="11" t="s">
        <v>164</v>
      </c>
      <c r="D92" s="117" t="s">
        <v>163</v>
      </c>
      <c r="E92" s="142">
        <v>603</v>
      </c>
      <c r="F92" s="142">
        <v>0</v>
      </c>
      <c r="G92" s="142">
        <v>0</v>
      </c>
      <c r="H92" s="142">
        <v>0</v>
      </c>
      <c r="I92" s="142">
        <v>0</v>
      </c>
    </row>
    <row r="93" spans="1:9" s="125" customFormat="1" x14ac:dyDescent="0.25">
      <c r="A93" s="26"/>
      <c r="B93" s="26"/>
      <c r="C93" s="145" t="s">
        <v>178</v>
      </c>
      <c r="D93" s="26" t="s">
        <v>177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</row>
    <row r="94" spans="1:9" s="111" customFormat="1" x14ac:dyDescent="0.25">
      <c r="A94" s="11"/>
      <c r="B94" s="11"/>
      <c r="C94" s="114" t="s">
        <v>168</v>
      </c>
      <c r="D94" s="144" t="s">
        <v>167</v>
      </c>
      <c r="E94" s="142">
        <v>0</v>
      </c>
      <c r="F94" s="142">
        <v>0</v>
      </c>
      <c r="G94" s="142">
        <v>0</v>
      </c>
      <c r="H94" s="142">
        <v>0</v>
      </c>
      <c r="I94" s="142">
        <v>0</v>
      </c>
    </row>
    <row r="95" spans="1:9" s="125" customFormat="1" ht="25.5" x14ac:dyDescent="0.25">
      <c r="A95" s="26"/>
      <c r="B95" s="26">
        <v>37</v>
      </c>
      <c r="C95" s="26"/>
      <c r="D95" s="129" t="s">
        <v>112</v>
      </c>
      <c r="E95" s="124">
        <f>E100+E97</f>
        <v>23414</v>
      </c>
      <c r="F95" s="124">
        <f t="shared" ref="F95" si="12">F97</f>
        <v>11240</v>
      </c>
      <c r="G95" s="124">
        <f>G97+G98+G100</f>
        <v>19200</v>
      </c>
      <c r="H95" s="124">
        <f t="shared" ref="H95:I95" si="13">H97+H98+H100</f>
        <v>19200</v>
      </c>
      <c r="I95" s="124">
        <f t="shared" si="13"/>
        <v>19200</v>
      </c>
    </row>
    <row r="96" spans="1:9" s="125" customFormat="1" x14ac:dyDescent="0.25">
      <c r="A96" s="26"/>
      <c r="B96" s="26"/>
      <c r="C96" s="26" t="s">
        <v>184</v>
      </c>
      <c r="D96" s="129" t="s">
        <v>142</v>
      </c>
      <c r="E96" s="124">
        <f>E97+E98</f>
        <v>23414</v>
      </c>
      <c r="F96" s="124">
        <f>F97+F98</f>
        <v>11240</v>
      </c>
      <c r="G96" s="124">
        <f t="shared" ref="G96:I96" si="14">G97+G98</f>
        <v>3800</v>
      </c>
      <c r="H96" s="124">
        <f t="shared" si="14"/>
        <v>3800</v>
      </c>
      <c r="I96" s="124">
        <f t="shared" si="14"/>
        <v>3800</v>
      </c>
    </row>
    <row r="97" spans="1:9" s="111" customFormat="1" x14ac:dyDescent="0.25">
      <c r="A97" s="11"/>
      <c r="B97" s="11"/>
      <c r="C97" s="11" t="s">
        <v>135</v>
      </c>
      <c r="D97" s="16" t="s">
        <v>136</v>
      </c>
      <c r="E97" s="142">
        <v>23414</v>
      </c>
      <c r="F97" s="142">
        <v>11240</v>
      </c>
      <c r="G97" s="142">
        <v>0</v>
      </c>
      <c r="H97" s="142">
        <v>0</v>
      </c>
      <c r="I97" s="142">
        <v>0</v>
      </c>
    </row>
    <row r="98" spans="1:9" s="111" customFormat="1" x14ac:dyDescent="0.25">
      <c r="A98" s="11"/>
      <c r="B98" s="11"/>
      <c r="C98" s="11" t="s">
        <v>144</v>
      </c>
      <c r="D98" s="16" t="s">
        <v>136</v>
      </c>
      <c r="E98" s="142">
        <v>0</v>
      </c>
      <c r="F98" s="142">
        <v>0</v>
      </c>
      <c r="G98" s="142">
        <v>3800</v>
      </c>
      <c r="H98" s="142">
        <v>3800</v>
      </c>
      <c r="I98" s="142">
        <v>3800</v>
      </c>
    </row>
    <row r="99" spans="1:9" s="125" customFormat="1" x14ac:dyDescent="0.25">
      <c r="A99" s="26"/>
      <c r="B99" s="26"/>
      <c r="C99" s="126" t="s">
        <v>175</v>
      </c>
      <c r="D99" s="143" t="s">
        <v>176</v>
      </c>
      <c r="E99" s="124">
        <v>0</v>
      </c>
      <c r="F99" s="124">
        <v>0</v>
      </c>
      <c r="G99" s="124">
        <v>15400</v>
      </c>
      <c r="H99" s="124">
        <v>15400</v>
      </c>
      <c r="I99" s="124">
        <v>15400</v>
      </c>
    </row>
    <row r="100" spans="1:9" s="111" customFormat="1" x14ac:dyDescent="0.25">
      <c r="A100" s="11"/>
      <c r="B100" s="11"/>
      <c r="C100" s="149" t="s">
        <v>164</v>
      </c>
      <c r="D100" s="117" t="s">
        <v>163</v>
      </c>
      <c r="E100" s="142">
        <v>0</v>
      </c>
      <c r="F100" s="142">
        <v>0</v>
      </c>
      <c r="G100" s="142">
        <v>15400</v>
      </c>
      <c r="H100" s="142">
        <v>15400</v>
      </c>
      <c r="I100" s="142">
        <v>15400</v>
      </c>
    </row>
    <row r="101" spans="1:9" s="125" customFormat="1" x14ac:dyDescent="0.25">
      <c r="A101" s="26"/>
      <c r="B101" s="26">
        <v>38</v>
      </c>
      <c r="C101" s="26"/>
      <c r="D101" s="129" t="s">
        <v>86</v>
      </c>
      <c r="E101" s="124">
        <f>E103</f>
        <v>756</v>
      </c>
      <c r="F101" s="124">
        <v>0</v>
      </c>
      <c r="G101" s="124">
        <f>G103</f>
        <v>0</v>
      </c>
      <c r="H101" s="124">
        <f t="shared" ref="H101:I101" si="15">H103</f>
        <v>0</v>
      </c>
      <c r="I101" s="124">
        <f t="shared" si="15"/>
        <v>0</v>
      </c>
    </row>
    <row r="102" spans="1:9" s="125" customFormat="1" x14ac:dyDescent="0.25">
      <c r="A102" s="26"/>
      <c r="B102" s="26"/>
      <c r="C102" s="126" t="s">
        <v>175</v>
      </c>
      <c r="D102" s="143" t="s">
        <v>176</v>
      </c>
      <c r="E102" s="124">
        <v>756</v>
      </c>
      <c r="F102" s="32">
        <v>0</v>
      </c>
      <c r="G102" s="124">
        <v>0</v>
      </c>
      <c r="H102" s="124">
        <v>0</v>
      </c>
      <c r="I102" s="124">
        <v>0</v>
      </c>
    </row>
    <row r="103" spans="1:9" s="111" customFormat="1" x14ac:dyDescent="0.25">
      <c r="A103" s="11"/>
      <c r="B103" s="11"/>
      <c r="C103" s="104" t="s">
        <v>164</v>
      </c>
      <c r="D103" s="117" t="s">
        <v>163</v>
      </c>
      <c r="E103" s="142">
        <v>756</v>
      </c>
      <c r="F103" s="127">
        <v>0</v>
      </c>
      <c r="G103" s="142">
        <v>0</v>
      </c>
      <c r="H103" s="142">
        <v>0</v>
      </c>
      <c r="I103" s="142">
        <v>0</v>
      </c>
    </row>
    <row r="104" spans="1:9" s="125" customFormat="1" x14ac:dyDescent="0.25">
      <c r="A104" s="12">
        <v>4</v>
      </c>
      <c r="B104" s="13"/>
      <c r="C104" s="13"/>
      <c r="D104" s="24" t="s">
        <v>12</v>
      </c>
      <c r="E104" s="124">
        <f>E105</f>
        <v>30743</v>
      </c>
      <c r="F104" s="150">
        <f>F105</f>
        <v>23317</v>
      </c>
      <c r="G104" s="124">
        <f>G105</f>
        <v>31717</v>
      </c>
      <c r="H104" s="124">
        <f t="shared" ref="H104" si="16">H105</f>
        <v>31217</v>
      </c>
      <c r="I104" s="124">
        <f>I105</f>
        <v>31217</v>
      </c>
    </row>
    <row r="105" spans="1:9" s="125" customFormat="1" x14ac:dyDescent="0.25">
      <c r="A105" s="10"/>
      <c r="B105" s="10">
        <v>42</v>
      </c>
      <c r="C105" s="10"/>
      <c r="D105" s="24" t="s">
        <v>33</v>
      </c>
      <c r="E105" s="32">
        <f>E107+E114+E110+E112+E108+E116</f>
        <v>30743</v>
      </c>
      <c r="F105" s="32">
        <f>F107+F114+F110+F112+F108</f>
        <v>23317</v>
      </c>
      <c r="G105" s="32">
        <f>G107+G114+G110+G112+G108+G116</f>
        <v>31717</v>
      </c>
      <c r="H105" s="32">
        <f>H107+H114+H110+H112+H108+H116</f>
        <v>31217</v>
      </c>
      <c r="I105" s="32">
        <f t="shared" ref="I105" si="17">I107+I114+I110+I112+I108+I116</f>
        <v>31217</v>
      </c>
    </row>
    <row r="106" spans="1:9" s="125" customFormat="1" x14ac:dyDescent="0.25">
      <c r="A106" s="10"/>
      <c r="B106" s="10"/>
      <c r="C106" s="26" t="s">
        <v>184</v>
      </c>
      <c r="D106" s="129" t="s">
        <v>142</v>
      </c>
      <c r="E106" s="150">
        <f>E107+E108</f>
        <v>4796</v>
      </c>
      <c r="F106" s="150">
        <f t="shared" ref="F106:I106" si="18">F107+F108</f>
        <v>4800</v>
      </c>
      <c r="G106" s="150">
        <f t="shared" si="18"/>
        <v>6800</v>
      </c>
      <c r="H106" s="150">
        <f t="shared" si="18"/>
        <v>6800</v>
      </c>
      <c r="I106" s="150">
        <f t="shared" si="18"/>
        <v>6800</v>
      </c>
    </row>
    <row r="107" spans="1:9" s="111" customFormat="1" x14ac:dyDescent="0.25">
      <c r="A107" s="17"/>
      <c r="B107" s="17"/>
      <c r="C107" s="17" t="s">
        <v>135</v>
      </c>
      <c r="D107" s="16" t="s">
        <v>136</v>
      </c>
      <c r="E107" s="151">
        <v>796</v>
      </c>
      <c r="F107" s="151">
        <v>800</v>
      </c>
      <c r="G107" s="151">
        <v>800</v>
      </c>
      <c r="H107" s="151">
        <v>800</v>
      </c>
      <c r="I107" s="151">
        <v>800</v>
      </c>
    </row>
    <row r="108" spans="1:9" s="111" customFormat="1" x14ac:dyDescent="0.25">
      <c r="A108" s="17"/>
      <c r="B108" s="17"/>
      <c r="C108" s="17" t="s">
        <v>143</v>
      </c>
      <c r="D108" s="11" t="s">
        <v>142</v>
      </c>
      <c r="E108" s="151">
        <v>4000</v>
      </c>
      <c r="F108" s="151">
        <v>4000</v>
      </c>
      <c r="G108" s="151">
        <v>6000</v>
      </c>
      <c r="H108" s="151">
        <v>6000</v>
      </c>
      <c r="I108" s="151">
        <v>6000</v>
      </c>
    </row>
    <row r="109" spans="1:9" s="125" customFormat="1" x14ac:dyDescent="0.25">
      <c r="A109" s="10"/>
      <c r="B109" s="10"/>
      <c r="C109" s="10" t="s">
        <v>181</v>
      </c>
      <c r="D109" s="26" t="s">
        <v>128</v>
      </c>
      <c r="E109" s="150">
        <v>3038</v>
      </c>
      <c r="F109" s="150">
        <v>7600</v>
      </c>
      <c r="G109" s="150">
        <f>4000+7000</f>
        <v>11000</v>
      </c>
      <c r="H109" s="150">
        <v>11000</v>
      </c>
      <c r="I109" s="150">
        <v>11000</v>
      </c>
    </row>
    <row r="110" spans="1:9" s="111" customFormat="1" x14ac:dyDescent="0.25">
      <c r="A110" s="17"/>
      <c r="B110" s="17"/>
      <c r="C110" s="17" t="s">
        <v>127</v>
      </c>
      <c r="D110" s="11" t="s">
        <v>128</v>
      </c>
      <c r="E110" s="151">
        <v>3038</v>
      </c>
      <c r="F110" s="151">
        <v>7600</v>
      </c>
      <c r="G110" s="151">
        <f>4000+7000</f>
        <v>11000</v>
      </c>
      <c r="H110" s="151">
        <v>11000</v>
      </c>
      <c r="I110" s="151">
        <v>11000</v>
      </c>
    </row>
    <row r="111" spans="1:9" s="125" customFormat="1" x14ac:dyDescent="0.25">
      <c r="A111" s="10"/>
      <c r="B111" s="10"/>
      <c r="C111" s="152" t="s">
        <v>182</v>
      </c>
      <c r="D111" s="129" t="s">
        <v>131</v>
      </c>
      <c r="E111" s="150">
        <v>0</v>
      </c>
      <c r="F111" s="150">
        <v>350</v>
      </c>
      <c r="G111" s="150">
        <v>350</v>
      </c>
      <c r="H111" s="150">
        <v>350</v>
      </c>
      <c r="I111" s="150">
        <v>350</v>
      </c>
    </row>
    <row r="112" spans="1:9" s="111" customFormat="1" x14ac:dyDescent="0.25">
      <c r="A112" s="17"/>
      <c r="B112" s="17"/>
      <c r="C112" s="93" t="s">
        <v>130</v>
      </c>
      <c r="D112" s="118" t="s">
        <v>131</v>
      </c>
      <c r="E112" s="151">
        <v>0</v>
      </c>
      <c r="F112" s="151">
        <v>350</v>
      </c>
      <c r="G112" s="151">
        <v>350</v>
      </c>
      <c r="H112" s="151">
        <v>350</v>
      </c>
      <c r="I112" s="151">
        <v>350</v>
      </c>
    </row>
    <row r="113" spans="1:9" s="125" customFormat="1" x14ac:dyDescent="0.25">
      <c r="A113" s="10"/>
      <c r="B113" s="10"/>
      <c r="C113" s="26" t="s">
        <v>175</v>
      </c>
      <c r="D113" s="143" t="s">
        <v>176</v>
      </c>
      <c r="E113" s="150">
        <v>22909</v>
      </c>
      <c r="F113" s="150">
        <v>10567</v>
      </c>
      <c r="G113" s="150">
        <f>12500+567</f>
        <v>13067</v>
      </c>
      <c r="H113" s="150">
        <f t="shared" ref="H113:I114" si="19">12500+567</f>
        <v>13067</v>
      </c>
      <c r="I113" s="150">
        <f t="shared" si="19"/>
        <v>13067</v>
      </c>
    </row>
    <row r="114" spans="1:9" s="111" customFormat="1" x14ac:dyDescent="0.25">
      <c r="A114" s="17"/>
      <c r="B114" s="17"/>
      <c r="C114" s="104" t="s">
        <v>164</v>
      </c>
      <c r="D114" s="119" t="s">
        <v>163</v>
      </c>
      <c r="E114" s="151">
        <v>22909</v>
      </c>
      <c r="F114" s="151">
        <v>10567</v>
      </c>
      <c r="G114" s="151">
        <f>12500+567</f>
        <v>13067</v>
      </c>
      <c r="H114" s="151">
        <f t="shared" si="19"/>
        <v>13067</v>
      </c>
      <c r="I114" s="151">
        <f t="shared" si="19"/>
        <v>13067</v>
      </c>
    </row>
    <row r="115" spans="1:9" s="125" customFormat="1" x14ac:dyDescent="0.25">
      <c r="A115" s="26"/>
      <c r="B115" s="26"/>
      <c r="C115" s="26" t="s">
        <v>186</v>
      </c>
      <c r="D115" s="10" t="s">
        <v>131</v>
      </c>
      <c r="E115" s="32">
        <v>0</v>
      </c>
      <c r="F115" s="32">
        <v>0</v>
      </c>
      <c r="G115" s="32">
        <v>500</v>
      </c>
      <c r="H115" s="32">
        <v>0</v>
      </c>
      <c r="I115" s="134">
        <v>0</v>
      </c>
    </row>
    <row r="116" spans="1:9" s="111" customFormat="1" x14ac:dyDescent="0.25">
      <c r="A116" s="11"/>
      <c r="B116" s="11"/>
      <c r="C116" s="11" t="s">
        <v>140</v>
      </c>
      <c r="D116" s="17" t="s">
        <v>145</v>
      </c>
      <c r="E116" s="127">
        <v>0</v>
      </c>
      <c r="F116" s="127">
        <v>0</v>
      </c>
      <c r="G116" s="127">
        <v>500</v>
      </c>
      <c r="H116" s="127">
        <v>0</v>
      </c>
      <c r="I116" s="85">
        <v>0</v>
      </c>
    </row>
  </sheetData>
  <mergeCells count="5">
    <mergeCell ref="A51:G51"/>
    <mergeCell ref="A3:G3"/>
    <mergeCell ref="A5:G5"/>
    <mergeCell ref="A7:G7"/>
    <mergeCell ref="A1:I1"/>
  </mergeCells>
  <pageMargins left="0.7" right="0.7" top="0.75" bottom="0.75" header="0.3" footer="0.3"/>
  <pageSetup paperSize="9" scale="4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8"/>
  <sheetViews>
    <sheetView topLeftCell="A7" workbookViewId="0">
      <selection activeCell="F10" sqref="F10"/>
    </sheetView>
  </sheetViews>
  <sheetFormatPr defaultRowHeight="15" x14ac:dyDescent="0.25"/>
  <cols>
    <col min="1" max="1" width="37.7109375" customWidth="1"/>
    <col min="2" max="3" width="28.140625" customWidth="1"/>
    <col min="4" max="6" width="25.28515625" customWidth="1"/>
  </cols>
  <sheetData>
    <row r="1" spans="1:10" ht="42" customHeight="1" x14ac:dyDescent="0.25">
      <c r="A1" s="160" t="s">
        <v>148</v>
      </c>
      <c r="B1" s="160"/>
      <c r="C1" s="160"/>
      <c r="D1" s="160"/>
      <c r="E1" s="160"/>
      <c r="F1" s="160"/>
      <c r="G1" s="97"/>
      <c r="H1" s="97"/>
      <c r="I1" s="97"/>
      <c r="J1" s="97"/>
    </row>
    <row r="2" spans="1:10" ht="18" customHeight="1" x14ac:dyDescent="0.25">
      <c r="A2" s="4"/>
      <c r="B2" s="23"/>
      <c r="C2" s="4"/>
      <c r="D2" s="4"/>
      <c r="E2" s="4"/>
      <c r="F2" s="4"/>
    </row>
    <row r="3" spans="1:10" ht="15.75" x14ac:dyDescent="0.25">
      <c r="A3" s="160" t="s">
        <v>23</v>
      </c>
      <c r="B3" s="160"/>
      <c r="C3" s="160"/>
      <c r="D3" s="160"/>
      <c r="E3" s="174"/>
      <c r="F3" s="174"/>
    </row>
    <row r="4" spans="1:10" ht="18" x14ac:dyDescent="0.25">
      <c r="A4" s="4"/>
      <c r="B4" s="23"/>
      <c r="C4" s="4"/>
      <c r="D4" s="4"/>
      <c r="E4" s="5"/>
      <c r="F4" s="5"/>
    </row>
    <row r="5" spans="1:10" ht="18" customHeight="1" x14ac:dyDescent="0.25">
      <c r="A5" s="160" t="s">
        <v>4</v>
      </c>
      <c r="B5" s="160"/>
      <c r="C5" s="161"/>
      <c r="D5" s="161"/>
      <c r="E5" s="161"/>
      <c r="F5" s="161"/>
    </row>
    <row r="6" spans="1:10" ht="18" x14ac:dyDescent="0.25">
      <c r="A6" s="4"/>
      <c r="B6" s="23"/>
      <c r="C6" s="4"/>
      <c r="D6" s="4"/>
      <c r="E6" s="5"/>
      <c r="F6" s="5"/>
    </row>
    <row r="7" spans="1:10" ht="15.75" x14ac:dyDescent="0.25">
      <c r="A7" s="160" t="s">
        <v>13</v>
      </c>
      <c r="B7" s="160"/>
      <c r="C7" s="180"/>
      <c r="D7" s="180"/>
      <c r="E7" s="180"/>
      <c r="F7" s="180"/>
    </row>
    <row r="8" spans="1:10" ht="18" x14ac:dyDescent="0.25">
      <c r="A8" s="4"/>
      <c r="B8" s="23"/>
      <c r="C8" s="4"/>
      <c r="D8" s="4"/>
      <c r="E8" s="5"/>
      <c r="F8" s="34" t="s">
        <v>35</v>
      </c>
    </row>
    <row r="9" spans="1:10" ht="25.5" x14ac:dyDescent="0.25">
      <c r="A9" s="19" t="s">
        <v>46</v>
      </c>
      <c r="B9" s="18" t="s">
        <v>160</v>
      </c>
      <c r="C9" s="18" t="s">
        <v>157</v>
      </c>
      <c r="D9" s="18" t="s">
        <v>149</v>
      </c>
      <c r="E9" s="18" t="s">
        <v>150</v>
      </c>
      <c r="F9" s="18" t="s">
        <v>151</v>
      </c>
    </row>
    <row r="10" spans="1:10" ht="15.75" customHeight="1" x14ac:dyDescent="0.25">
      <c r="A10" s="10" t="s">
        <v>14</v>
      </c>
      <c r="B10" s="8">
        <v>1645503.52</v>
      </c>
      <c r="C10" s="8">
        <v>1825154</v>
      </c>
      <c r="D10" s="8">
        <f>'POSEBNI DIO'!E8</f>
        <v>1780547</v>
      </c>
      <c r="E10" s="8">
        <f>'POSEBNI DIO'!F8</f>
        <v>1786497</v>
      </c>
      <c r="F10" s="8">
        <f>'POSEBNI DIO'!G8</f>
        <v>1795497</v>
      </c>
    </row>
    <row r="11" spans="1:10" ht="15.75" customHeight="1" x14ac:dyDescent="0.25">
      <c r="A11" s="10" t="s">
        <v>15</v>
      </c>
      <c r="B11" s="8"/>
      <c r="C11" s="8"/>
      <c r="D11" s="8"/>
      <c r="E11" s="8"/>
      <c r="F11" s="8"/>
    </row>
    <row r="12" spans="1:10" ht="25.5" x14ac:dyDescent="0.25">
      <c r="A12" s="16" t="s">
        <v>16</v>
      </c>
      <c r="B12" s="8"/>
      <c r="C12" s="8"/>
      <c r="D12" s="8"/>
      <c r="E12" s="8"/>
      <c r="F12" s="8"/>
    </row>
    <row r="13" spans="1:10" x14ac:dyDescent="0.25">
      <c r="A13" s="15" t="s">
        <v>17</v>
      </c>
      <c r="B13" s="8"/>
      <c r="C13" s="8"/>
      <c r="D13" s="8"/>
      <c r="E13" s="8"/>
      <c r="F13" s="8"/>
    </row>
    <row r="14" spans="1:10" x14ac:dyDescent="0.25">
      <c r="A14" s="10" t="s">
        <v>18</v>
      </c>
      <c r="B14" s="8"/>
      <c r="C14" s="8"/>
      <c r="D14" s="8"/>
      <c r="E14" s="8"/>
      <c r="F14" s="9"/>
    </row>
    <row r="15" spans="1:10" ht="25.5" x14ac:dyDescent="0.25">
      <c r="A15" s="17" t="s">
        <v>19</v>
      </c>
      <c r="B15" s="8"/>
      <c r="C15" s="8"/>
      <c r="D15" s="8"/>
      <c r="E15" s="8"/>
      <c r="F15" s="9"/>
    </row>
    <row r="16" spans="1:10" x14ac:dyDescent="0.25">
      <c r="A16" s="78" t="s">
        <v>121</v>
      </c>
      <c r="B16" s="81"/>
      <c r="C16" s="81"/>
      <c r="D16" s="81"/>
      <c r="E16" s="81"/>
      <c r="F16" s="81"/>
    </row>
    <row r="17" spans="1:6" x14ac:dyDescent="0.25">
      <c r="A17" s="80" t="s">
        <v>122</v>
      </c>
      <c r="B17" s="81"/>
      <c r="C17" s="81"/>
      <c r="D17" s="81"/>
      <c r="E17" s="81"/>
      <c r="F17" s="81"/>
    </row>
    <row r="18" spans="1:6" x14ac:dyDescent="0.25">
      <c r="A18" s="80" t="s">
        <v>123</v>
      </c>
      <c r="B18" s="81">
        <v>1645503.52</v>
      </c>
      <c r="C18" s="81">
        <v>1825154</v>
      </c>
      <c r="D18" s="81">
        <f>'POSEBNI DIO'!E8</f>
        <v>1780547</v>
      </c>
      <c r="E18" s="81">
        <f>'POSEBNI DIO'!F8</f>
        <v>1786497</v>
      </c>
      <c r="F18" s="81">
        <f>'POSEBNI DIO'!G8</f>
        <v>1795497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workbookViewId="0">
      <selection activeCell="D7" sqref="D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60" t="s">
        <v>148</v>
      </c>
      <c r="B1" s="160"/>
      <c r="C1" s="160"/>
      <c r="D1" s="160"/>
      <c r="E1" s="160"/>
      <c r="F1" s="160"/>
      <c r="G1" s="160"/>
      <c r="H1" s="160"/>
      <c r="I1" s="97"/>
      <c r="J1" s="97"/>
    </row>
    <row r="2" spans="1:10" ht="18" customHeight="1" x14ac:dyDescent="0.25">
      <c r="A2" s="4"/>
      <c r="B2" s="4"/>
      <c r="C2" s="4"/>
      <c r="D2" s="23"/>
      <c r="E2" s="4"/>
      <c r="F2" s="4"/>
      <c r="G2" s="4"/>
      <c r="H2" s="4"/>
    </row>
    <row r="3" spans="1:10" ht="15.75" customHeight="1" x14ac:dyDescent="0.25">
      <c r="A3" s="160" t="s">
        <v>23</v>
      </c>
      <c r="B3" s="160"/>
      <c r="C3" s="160"/>
      <c r="D3" s="160"/>
      <c r="E3" s="160"/>
      <c r="F3" s="160"/>
      <c r="G3" s="160"/>
      <c r="H3" s="160"/>
    </row>
    <row r="4" spans="1:10" ht="18" x14ac:dyDescent="0.25">
      <c r="A4" s="4"/>
      <c r="B4" s="4"/>
      <c r="C4" s="4"/>
      <c r="D4" s="23"/>
      <c r="E4" s="4"/>
      <c r="F4" s="4"/>
      <c r="G4" s="5"/>
      <c r="H4" s="5"/>
    </row>
    <row r="5" spans="1:10" ht="18" customHeight="1" x14ac:dyDescent="0.25">
      <c r="A5" s="160" t="s">
        <v>51</v>
      </c>
      <c r="B5" s="160"/>
      <c r="C5" s="160"/>
      <c r="D5" s="160"/>
      <c r="E5" s="160"/>
      <c r="F5" s="160"/>
      <c r="G5" s="160"/>
      <c r="H5" s="160"/>
    </row>
    <row r="6" spans="1:10" ht="18" x14ac:dyDescent="0.25">
      <c r="A6" s="4"/>
      <c r="B6" s="4"/>
      <c r="C6" s="4"/>
      <c r="D6" s="23"/>
      <c r="E6" s="4"/>
      <c r="F6" s="4"/>
      <c r="G6" s="5"/>
      <c r="H6" s="34" t="s">
        <v>35</v>
      </c>
    </row>
    <row r="7" spans="1:10" ht="25.5" x14ac:dyDescent="0.25">
      <c r="A7" s="19" t="s">
        <v>5</v>
      </c>
      <c r="B7" s="18" t="s">
        <v>6</v>
      </c>
      <c r="C7" s="18" t="s">
        <v>34</v>
      </c>
      <c r="D7" s="18" t="s">
        <v>160</v>
      </c>
      <c r="E7" s="18" t="s">
        <v>157</v>
      </c>
      <c r="F7" s="18" t="s">
        <v>149</v>
      </c>
      <c r="G7" s="18" t="s">
        <v>150</v>
      </c>
      <c r="H7" s="18" t="s">
        <v>151</v>
      </c>
    </row>
    <row r="8" spans="1:10" x14ac:dyDescent="0.25">
      <c r="A8" s="37"/>
      <c r="B8" s="38"/>
      <c r="C8" s="36" t="s">
        <v>53</v>
      </c>
      <c r="D8" s="37"/>
      <c r="E8" s="37"/>
      <c r="F8" s="37"/>
      <c r="G8" s="37"/>
      <c r="H8" s="37"/>
    </row>
    <row r="9" spans="1:10" ht="25.5" x14ac:dyDescent="0.25">
      <c r="A9" s="10">
        <v>8</v>
      </c>
      <c r="B9" s="10"/>
      <c r="C9" s="10" t="s">
        <v>20</v>
      </c>
      <c r="D9" s="8"/>
      <c r="E9" s="8"/>
      <c r="F9" s="8"/>
      <c r="G9" s="8"/>
      <c r="H9" s="8"/>
    </row>
    <row r="10" spans="1:10" x14ac:dyDescent="0.25">
      <c r="A10" s="10"/>
      <c r="B10" s="14">
        <v>84</v>
      </c>
      <c r="C10" s="14" t="s">
        <v>26</v>
      </c>
      <c r="D10" s="8"/>
      <c r="E10" s="8"/>
      <c r="F10" s="8"/>
      <c r="G10" s="8"/>
      <c r="H10" s="8"/>
    </row>
    <row r="11" spans="1:10" x14ac:dyDescent="0.25">
      <c r="A11" s="10"/>
      <c r="B11" s="14"/>
      <c r="C11" s="39"/>
      <c r="D11" s="8"/>
      <c r="E11" s="8"/>
      <c r="F11" s="8"/>
      <c r="G11" s="8"/>
      <c r="H11" s="8"/>
    </row>
    <row r="12" spans="1:10" x14ac:dyDescent="0.25">
      <c r="A12" s="10"/>
      <c r="B12" s="14"/>
      <c r="C12" s="36" t="s">
        <v>56</v>
      </c>
      <c r="D12" s="8"/>
      <c r="E12" s="8"/>
      <c r="F12" s="8"/>
      <c r="G12" s="8"/>
      <c r="H12" s="8"/>
    </row>
    <row r="13" spans="1:10" ht="25.5" x14ac:dyDescent="0.25">
      <c r="A13" s="12">
        <v>5</v>
      </c>
      <c r="B13" s="13"/>
      <c r="C13" s="24" t="s">
        <v>21</v>
      </c>
      <c r="D13" s="8"/>
      <c r="E13" s="8"/>
      <c r="F13" s="8"/>
      <c r="G13" s="8"/>
      <c r="H13" s="8"/>
    </row>
    <row r="14" spans="1:10" ht="25.5" x14ac:dyDescent="0.25">
      <c r="A14" s="14"/>
      <c r="B14" s="14">
        <v>54</v>
      </c>
      <c r="C14" s="25" t="s">
        <v>27</v>
      </c>
      <c r="D14" s="8"/>
      <c r="E14" s="8"/>
      <c r="F14" s="8"/>
      <c r="G14" s="8"/>
      <c r="H14" s="9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workbookViewId="0">
      <selection activeCell="C13" sqref="C13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60" t="s">
        <v>148</v>
      </c>
      <c r="B1" s="160"/>
      <c r="C1" s="160"/>
      <c r="D1" s="160"/>
      <c r="E1" s="160"/>
      <c r="F1" s="160"/>
      <c r="G1" s="97"/>
      <c r="H1" s="97"/>
      <c r="I1" s="97"/>
      <c r="J1" s="97"/>
    </row>
    <row r="2" spans="1:10" ht="18" customHeight="1" x14ac:dyDescent="0.25">
      <c r="A2" s="23"/>
      <c r="B2" s="23"/>
      <c r="C2" s="23"/>
      <c r="D2" s="23"/>
      <c r="E2" s="23"/>
      <c r="F2" s="23"/>
    </row>
    <row r="3" spans="1:10" ht="15.75" customHeight="1" x14ac:dyDescent="0.25">
      <c r="A3" s="160" t="s">
        <v>23</v>
      </c>
      <c r="B3" s="160"/>
      <c r="C3" s="160"/>
      <c r="D3" s="160"/>
      <c r="E3" s="160"/>
      <c r="F3" s="160"/>
    </row>
    <row r="4" spans="1:10" ht="18" x14ac:dyDescent="0.25">
      <c r="A4" s="23"/>
      <c r="B4" s="23"/>
      <c r="C4" s="23"/>
      <c r="D4" s="23"/>
      <c r="E4" s="5"/>
      <c r="F4" s="5"/>
    </row>
    <row r="5" spans="1:10" ht="18" customHeight="1" x14ac:dyDescent="0.25">
      <c r="A5" s="160" t="s">
        <v>52</v>
      </c>
      <c r="B5" s="160"/>
      <c r="C5" s="160"/>
      <c r="D5" s="160"/>
      <c r="E5" s="160"/>
      <c r="F5" s="160"/>
    </row>
    <row r="6" spans="1:10" ht="18" x14ac:dyDescent="0.25">
      <c r="A6" s="23"/>
      <c r="B6" s="23"/>
      <c r="C6" s="23"/>
      <c r="D6" s="23"/>
      <c r="E6" s="5"/>
      <c r="F6" s="34" t="s">
        <v>35</v>
      </c>
    </row>
    <row r="7" spans="1:10" ht="25.5" x14ac:dyDescent="0.25">
      <c r="A7" s="18" t="s">
        <v>46</v>
      </c>
      <c r="B7" s="18" t="s">
        <v>160</v>
      </c>
      <c r="C7" s="18" t="s">
        <v>157</v>
      </c>
      <c r="D7" s="18" t="s">
        <v>149</v>
      </c>
      <c r="E7" s="18" t="s">
        <v>150</v>
      </c>
      <c r="F7" s="18" t="s">
        <v>151</v>
      </c>
    </row>
    <row r="8" spans="1:10" x14ac:dyDescent="0.25">
      <c r="A8" s="10" t="s">
        <v>53</v>
      </c>
      <c r="B8" s="8"/>
      <c r="C8" s="8"/>
      <c r="D8" s="8"/>
      <c r="E8" s="8"/>
      <c r="F8" s="8"/>
    </row>
    <row r="9" spans="1:10" ht="25.5" x14ac:dyDescent="0.25">
      <c r="A9" s="10" t="s">
        <v>54</v>
      </c>
      <c r="B9" s="8"/>
      <c r="C9" s="8"/>
      <c r="D9" s="8"/>
      <c r="E9" s="8"/>
      <c r="F9" s="8"/>
    </row>
    <row r="10" spans="1:10" ht="25.5" x14ac:dyDescent="0.25">
      <c r="A10" s="16" t="s">
        <v>55</v>
      </c>
      <c r="B10" s="8"/>
      <c r="C10" s="8"/>
      <c r="D10" s="8"/>
      <c r="E10" s="8"/>
      <c r="F10" s="8"/>
    </row>
    <row r="11" spans="1:10" x14ac:dyDescent="0.25">
      <c r="A11" s="16"/>
      <c r="B11" s="8"/>
      <c r="C11" s="8"/>
      <c r="D11" s="8"/>
      <c r="E11" s="8"/>
      <c r="F11" s="8"/>
    </row>
    <row r="12" spans="1:10" x14ac:dyDescent="0.25">
      <c r="A12" s="10" t="s">
        <v>56</v>
      </c>
      <c r="B12" s="8"/>
      <c r="C12" s="8"/>
      <c r="D12" s="8"/>
      <c r="E12" s="8"/>
      <c r="F12" s="8"/>
    </row>
    <row r="13" spans="1:10" x14ac:dyDescent="0.25">
      <c r="A13" s="24" t="s">
        <v>47</v>
      </c>
      <c r="B13" s="8"/>
      <c r="C13" s="8"/>
      <c r="D13" s="8"/>
      <c r="E13" s="8"/>
      <c r="F13" s="8"/>
    </row>
    <row r="14" spans="1:10" x14ac:dyDescent="0.25">
      <c r="A14" s="11" t="s">
        <v>48</v>
      </c>
      <c r="B14" s="8"/>
      <c r="C14" s="8"/>
      <c r="D14" s="8"/>
      <c r="E14" s="8"/>
      <c r="F14" s="9"/>
    </row>
    <row r="15" spans="1:10" x14ac:dyDescent="0.25">
      <c r="A15" s="24" t="s">
        <v>49</v>
      </c>
      <c r="B15" s="8"/>
      <c r="C15" s="8"/>
      <c r="D15" s="8"/>
      <c r="E15" s="8"/>
      <c r="F15" s="9"/>
    </row>
    <row r="16" spans="1:10" x14ac:dyDescent="0.25">
      <c r="A16" s="11" t="s">
        <v>50</v>
      </c>
      <c r="B16" s="8"/>
      <c r="C16" s="8"/>
      <c r="D16" s="8"/>
      <c r="E16" s="8"/>
      <c r="F16" s="9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29042-2D95-4A18-8EBA-49517CCB5CCD}">
  <sheetPr>
    <pageSetUpPr fitToPage="1"/>
  </sheetPr>
  <dimension ref="A1:I126"/>
  <sheetViews>
    <sheetView tabSelected="1" workbookViewId="0">
      <selection activeCell="A112" sqref="A112"/>
    </sheetView>
  </sheetViews>
  <sheetFormatPr defaultRowHeight="15" x14ac:dyDescent="0.25"/>
  <cols>
    <col min="1" max="1" width="22.28515625" bestFit="1" customWidth="1"/>
    <col min="2" max="2" width="30.85546875" bestFit="1" customWidth="1"/>
    <col min="3" max="4" width="30.28515625" customWidth="1"/>
    <col min="5" max="5" width="25.28515625" customWidth="1"/>
    <col min="6" max="6" width="18.85546875" customWidth="1"/>
    <col min="7" max="7" width="23.5703125" customWidth="1"/>
  </cols>
  <sheetData>
    <row r="1" spans="1:9" ht="42" customHeight="1" x14ac:dyDescent="0.25">
      <c r="A1" s="160" t="s">
        <v>148</v>
      </c>
      <c r="B1" s="160"/>
      <c r="C1" s="160"/>
      <c r="D1" s="160"/>
      <c r="E1" s="160"/>
      <c r="F1" s="160"/>
      <c r="G1" s="160"/>
    </row>
    <row r="2" spans="1:9" ht="18" x14ac:dyDescent="0.25">
      <c r="A2" s="23"/>
      <c r="B2" s="23"/>
      <c r="C2" s="23"/>
      <c r="D2" s="23"/>
      <c r="E2" s="5"/>
    </row>
    <row r="3" spans="1:9" ht="18" customHeight="1" x14ac:dyDescent="0.25">
      <c r="A3" s="160" t="s">
        <v>22</v>
      </c>
      <c r="B3" s="160"/>
      <c r="C3" s="160"/>
      <c r="D3" s="160"/>
      <c r="E3" s="160"/>
      <c r="F3" s="160"/>
      <c r="G3" s="160"/>
    </row>
    <row r="4" spans="1:9" ht="18" x14ac:dyDescent="0.25">
      <c r="A4" s="23"/>
      <c r="B4" s="23"/>
      <c r="C4" s="23"/>
      <c r="D4" s="23"/>
      <c r="E4" s="5"/>
    </row>
    <row r="7" spans="1:9" ht="25.5" customHeight="1" thickBot="1" x14ac:dyDescent="0.3">
      <c r="A7" s="59" t="s">
        <v>24</v>
      </c>
      <c r="B7" s="59" t="s">
        <v>34</v>
      </c>
      <c r="C7" s="59" t="s">
        <v>160</v>
      </c>
      <c r="D7" s="59" t="s">
        <v>67</v>
      </c>
      <c r="E7" s="59" t="s">
        <v>149</v>
      </c>
      <c r="F7" s="59" t="s">
        <v>150</v>
      </c>
      <c r="G7" s="59" t="s">
        <v>151</v>
      </c>
    </row>
    <row r="8" spans="1:9" ht="15.75" thickTop="1" x14ac:dyDescent="0.25">
      <c r="A8" s="60" t="s">
        <v>70</v>
      </c>
      <c r="B8" s="61" t="s">
        <v>71</v>
      </c>
      <c r="C8" s="62">
        <v>1645503.52</v>
      </c>
      <c r="D8" s="62">
        <f>SUM(D9+D18+D106+D112)</f>
        <v>1825154</v>
      </c>
      <c r="E8" s="62">
        <f>SUM(E9+E18+E106+E112)</f>
        <v>1780547</v>
      </c>
      <c r="F8" s="62">
        <f>SUM(F9+F18+F106+F112)</f>
        <v>1786497</v>
      </c>
      <c r="G8" s="62">
        <f>SUM(G9+G18+G106+G112)</f>
        <v>1795497</v>
      </c>
      <c r="H8" s="75"/>
    </row>
    <row r="9" spans="1:9" ht="25.5" x14ac:dyDescent="0.25">
      <c r="A9" s="63" t="s">
        <v>200</v>
      </c>
      <c r="B9" s="64" t="s">
        <v>72</v>
      </c>
      <c r="C9" s="65">
        <v>1645503.52</v>
      </c>
      <c r="D9" s="65">
        <f>SUM(D10+D15)</f>
        <v>87246</v>
      </c>
      <c r="E9" s="65">
        <f>SUM(E10+E15)</f>
        <v>92550</v>
      </c>
      <c r="F9" s="65">
        <f>SUM(F10+F15)</f>
        <v>92550</v>
      </c>
      <c r="G9" s="65">
        <f t="shared" ref="G9" si="0">SUM(G10+G15)</f>
        <v>92550</v>
      </c>
    </row>
    <row r="10" spans="1:9" ht="38.25" x14ac:dyDescent="0.25">
      <c r="A10" s="66" t="s">
        <v>199</v>
      </c>
      <c r="B10" s="66" t="s">
        <v>73</v>
      </c>
      <c r="C10" s="67">
        <v>75700.58</v>
      </c>
      <c r="D10" s="67">
        <f>SUM(D12+D13)</f>
        <v>83246</v>
      </c>
      <c r="E10" s="67">
        <f>SUM(E11)</f>
        <v>86550</v>
      </c>
      <c r="F10" s="67">
        <f t="shared" ref="F10:G10" si="1">SUM(F11)</f>
        <v>86550</v>
      </c>
      <c r="G10" s="67">
        <f t="shared" si="1"/>
        <v>86550</v>
      </c>
    </row>
    <row r="11" spans="1:9" ht="25.5" x14ac:dyDescent="0.25">
      <c r="A11" s="68" t="s">
        <v>116</v>
      </c>
      <c r="B11" s="68" t="s">
        <v>74</v>
      </c>
      <c r="C11" s="69">
        <v>71700.58</v>
      </c>
      <c r="D11" s="69">
        <f>SUM(D12+D13)</f>
        <v>83246</v>
      </c>
      <c r="E11" s="69">
        <f>SUM(E12+E13+E14)</f>
        <v>86550</v>
      </c>
      <c r="F11" s="69">
        <f t="shared" ref="F11:G11" si="2">SUM(F12+F13+F14)</f>
        <v>86550</v>
      </c>
      <c r="G11" s="69">
        <f t="shared" si="2"/>
        <v>86550</v>
      </c>
    </row>
    <row r="12" spans="1:9" x14ac:dyDescent="0.25">
      <c r="A12" s="70">
        <v>32</v>
      </c>
      <c r="B12" s="70" t="s">
        <v>25</v>
      </c>
      <c r="C12" s="71">
        <v>71122.33</v>
      </c>
      <c r="D12" s="71">
        <v>82246</v>
      </c>
      <c r="E12" s="71">
        <v>81750</v>
      </c>
      <c r="F12" s="71">
        <v>81750</v>
      </c>
      <c r="G12" s="71">
        <v>81750</v>
      </c>
      <c r="H12" s="73"/>
    </row>
    <row r="13" spans="1:9" x14ac:dyDescent="0.25">
      <c r="A13" s="70">
        <v>34</v>
      </c>
      <c r="B13" s="99" t="s">
        <v>75</v>
      </c>
      <c r="C13" s="71">
        <v>578.25</v>
      </c>
      <c r="D13" s="71">
        <v>1000</v>
      </c>
      <c r="E13" s="71">
        <v>1000</v>
      </c>
      <c r="F13" s="71">
        <v>1000</v>
      </c>
      <c r="G13" s="71">
        <v>1000</v>
      </c>
    </row>
    <row r="14" spans="1:9" ht="38.25" x14ac:dyDescent="0.25">
      <c r="A14" s="70">
        <v>37</v>
      </c>
      <c r="B14" s="99" t="s">
        <v>112</v>
      </c>
      <c r="C14" s="102">
        <v>0</v>
      </c>
      <c r="D14" s="102">
        <v>0</v>
      </c>
      <c r="E14" s="71">
        <v>3800</v>
      </c>
      <c r="F14" s="71">
        <v>3800</v>
      </c>
      <c r="G14" s="71">
        <v>3800</v>
      </c>
    </row>
    <row r="15" spans="1:9" ht="25.5" x14ac:dyDescent="0.25">
      <c r="A15" s="66" t="s">
        <v>201</v>
      </c>
      <c r="B15" s="66" t="s">
        <v>76</v>
      </c>
      <c r="C15" s="67">
        <v>4000</v>
      </c>
      <c r="D15" s="67">
        <f t="shared" ref="D15:D16" si="3">SUM(D16)</f>
        <v>4000</v>
      </c>
      <c r="E15" s="67">
        <f t="shared" ref="E15:G16" si="4">SUM(E16)</f>
        <v>6000</v>
      </c>
      <c r="F15" s="67">
        <f t="shared" si="4"/>
        <v>6000</v>
      </c>
      <c r="G15" s="67">
        <f t="shared" si="4"/>
        <v>6000</v>
      </c>
      <c r="I15" s="73"/>
    </row>
    <row r="16" spans="1:9" ht="25.5" x14ac:dyDescent="0.25">
      <c r="A16" s="68" t="s">
        <v>116</v>
      </c>
      <c r="B16" s="68" t="s">
        <v>74</v>
      </c>
      <c r="C16" s="69">
        <v>4000</v>
      </c>
      <c r="D16" s="69">
        <f t="shared" si="3"/>
        <v>4000</v>
      </c>
      <c r="E16" s="69">
        <f t="shared" si="4"/>
        <v>6000</v>
      </c>
      <c r="F16" s="69">
        <f t="shared" si="4"/>
        <v>6000</v>
      </c>
      <c r="G16" s="69">
        <f t="shared" si="4"/>
        <v>6000</v>
      </c>
      <c r="I16" s="73"/>
    </row>
    <row r="17" spans="1:9" ht="25.5" x14ac:dyDescent="0.25">
      <c r="A17" s="70">
        <v>42</v>
      </c>
      <c r="B17" s="99" t="s">
        <v>33</v>
      </c>
      <c r="C17" s="71">
        <v>4000</v>
      </c>
      <c r="D17" s="71">
        <v>4000</v>
      </c>
      <c r="E17" s="71">
        <v>6000</v>
      </c>
      <c r="F17" s="71">
        <v>6000</v>
      </c>
      <c r="G17" s="71">
        <v>6000</v>
      </c>
      <c r="I17" s="73"/>
    </row>
    <row r="18" spans="1:9" ht="25.5" x14ac:dyDescent="0.25">
      <c r="A18" s="63" t="s">
        <v>203</v>
      </c>
      <c r="B18" s="63" t="s">
        <v>77</v>
      </c>
      <c r="C18" s="65">
        <v>236937.14</v>
      </c>
      <c r="D18" s="65">
        <f>SUM(D19+D49+D57+D60+D66+D79+D85+D70+D74+D89+D101+D97)</f>
        <v>251441</v>
      </c>
      <c r="E18" s="65">
        <f>SUM(E19+E49+E57+E60+E66+E79+E70+E74+E85+E101+E97+E63+E93+E89)</f>
        <v>263580</v>
      </c>
      <c r="F18" s="65">
        <f>SUM(F19+F49+F57+F60+F66+F79+F70+F74+F85+F101+F97+F63+F93+F89)</f>
        <v>260580</v>
      </c>
      <c r="G18" s="65">
        <f>SUM(G19+G49+G57+G60+G66+G79+G70+G74+G85+G101+G97+G63+G93+G89)</f>
        <v>260580</v>
      </c>
      <c r="I18" s="73"/>
    </row>
    <row r="19" spans="1:9" ht="25.5" x14ac:dyDescent="0.25">
      <c r="A19" s="66" t="s">
        <v>202</v>
      </c>
      <c r="B19" s="66" t="s">
        <v>78</v>
      </c>
      <c r="C19" s="67">
        <v>7926.49</v>
      </c>
      <c r="D19" s="67">
        <f>SUM(D22+D26+D39+D43+D20+D34+D31)</f>
        <v>9230</v>
      </c>
      <c r="E19" s="67">
        <f>SUM(E2+E22+E24+E26+E31+E34+E39+E43+E47+E20)</f>
        <v>11230</v>
      </c>
      <c r="F19" s="67">
        <f>SUM(F2+F22+F24+F26+F31+F34+F39+F43+F47+F20)</f>
        <v>8730</v>
      </c>
      <c r="G19" s="67">
        <f t="shared" ref="G19" si="5">SUM(G2+G22+G24+G26+G31+G34+G39+G43+G47+G20)</f>
        <v>8730</v>
      </c>
    </row>
    <row r="20" spans="1:9" x14ac:dyDescent="0.25">
      <c r="A20" s="68" t="s">
        <v>79</v>
      </c>
      <c r="B20" s="68" t="s">
        <v>80</v>
      </c>
      <c r="C20" s="69">
        <v>872.51</v>
      </c>
      <c r="D20" s="69">
        <f t="shared" ref="D20" si="6">SUM(D21)</f>
        <v>1200</v>
      </c>
      <c r="E20" s="69">
        <f t="shared" ref="E20:G20" si="7">SUM(E21)</f>
        <v>1200</v>
      </c>
      <c r="F20" s="69">
        <f t="shared" si="7"/>
        <v>1200</v>
      </c>
      <c r="G20" s="69">
        <f t="shared" si="7"/>
        <v>1200</v>
      </c>
    </row>
    <row r="21" spans="1:9" x14ac:dyDescent="0.25">
      <c r="A21" s="70">
        <v>32</v>
      </c>
      <c r="B21" s="99" t="s">
        <v>25</v>
      </c>
      <c r="C21" s="71">
        <v>872.51</v>
      </c>
      <c r="D21" s="71">
        <v>1200</v>
      </c>
      <c r="E21" s="71">
        <v>1200</v>
      </c>
      <c r="F21" s="71">
        <v>1200</v>
      </c>
      <c r="G21" s="71">
        <v>1200</v>
      </c>
      <c r="I21" s="73"/>
    </row>
    <row r="22" spans="1:9" s="72" customFormat="1" x14ac:dyDescent="0.25">
      <c r="A22" s="68" t="s">
        <v>81</v>
      </c>
      <c r="B22" s="68" t="s">
        <v>82</v>
      </c>
      <c r="C22" s="69">
        <v>2858.75</v>
      </c>
      <c r="D22" s="69">
        <f>SUM(D23:D24)</f>
        <v>4000</v>
      </c>
      <c r="E22" s="69">
        <f>SUM(E23)</f>
        <v>4000</v>
      </c>
      <c r="F22" s="69">
        <f t="shared" ref="F22:G22" si="8">SUM(F23:F24)</f>
        <v>4000</v>
      </c>
      <c r="G22" s="69">
        <f t="shared" si="8"/>
        <v>4000</v>
      </c>
    </row>
    <row r="23" spans="1:9" s="72" customFormat="1" ht="25.5" x14ac:dyDescent="0.25">
      <c r="A23" s="70">
        <v>42</v>
      </c>
      <c r="B23" s="99" t="s">
        <v>33</v>
      </c>
      <c r="C23" s="71">
        <v>2858.75</v>
      </c>
      <c r="D23" s="71">
        <v>4000</v>
      </c>
      <c r="E23" s="71">
        <v>4000</v>
      </c>
      <c r="F23" s="71">
        <v>4000</v>
      </c>
      <c r="G23" s="71">
        <v>4000</v>
      </c>
    </row>
    <row r="24" spans="1:9" s="72" customFormat="1" ht="25.5" x14ac:dyDescent="0.25">
      <c r="A24" s="77" t="s">
        <v>152</v>
      </c>
      <c r="B24" s="100" t="s">
        <v>153</v>
      </c>
      <c r="C24" s="71">
        <v>0</v>
      </c>
      <c r="D24" s="71"/>
      <c r="E24" s="71">
        <f>E25</f>
        <v>1000</v>
      </c>
      <c r="F24" s="71">
        <f t="shared" ref="F24:G24" si="9">F25</f>
        <v>0</v>
      </c>
      <c r="G24" s="71">
        <f t="shared" si="9"/>
        <v>0</v>
      </c>
    </row>
    <row r="25" spans="1:9" x14ac:dyDescent="0.25">
      <c r="A25" s="70">
        <v>32</v>
      </c>
      <c r="B25" s="99" t="s">
        <v>25</v>
      </c>
      <c r="C25">
        <v>0</v>
      </c>
      <c r="E25" s="71">
        <v>1000</v>
      </c>
      <c r="F25" s="71">
        <v>0</v>
      </c>
      <c r="G25" s="71">
        <v>0</v>
      </c>
    </row>
    <row r="26" spans="1:9" ht="25.5" x14ac:dyDescent="0.25">
      <c r="A26" s="68" t="s">
        <v>84</v>
      </c>
      <c r="B26" s="68" t="s">
        <v>85</v>
      </c>
      <c r="C26" s="69">
        <v>1724.85</v>
      </c>
      <c r="D26" s="69">
        <f>SUM(D27:D30)</f>
        <v>1180</v>
      </c>
      <c r="E26" s="69">
        <f>SUM(E27:E30)</f>
        <v>1180</v>
      </c>
      <c r="F26" s="69">
        <f t="shared" ref="F26:G26" si="10">SUM(F27:F30)</f>
        <v>1180</v>
      </c>
      <c r="G26" s="69">
        <f t="shared" si="10"/>
        <v>1180</v>
      </c>
    </row>
    <row r="27" spans="1:9" x14ac:dyDescent="0.25">
      <c r="A27" s="70">
        <v>31</v>
      </c>
      <c r="B27" s="99" t="s">
        <v>11</v>
      </c>
      <c r="C27" s="71">
        <v>1724.85</v>
      </c>
      <c r="D27" s="71"/>
      <c r="E27" s="71"/>
      <c r="F27" s="71"/>
      <c r="G27" s="71"/>
    </row>
    <row r="28" spans="1:9" x14ac:dyDescent="0.25">
      <c r="A28" s="70">
        <v>32</v>
      </c>
      <c r="B28" s="99" t="s">
        <v>25</v>
      </c>
      <c r="C28" s="71">
        <v>0</v>
      </c>
      <c r="D28" s="71">
        <v>830</v>
      </c>
      <c r="E28" s="71">
        <v>830</v>
      </c>
      <c r="F28" s="71">
        <v>830</v>
      </c>
      <c r="G28" s="71">
        <v>830</v>
      </c>
    </row>
    <row r="29" spans="1:9" ht="25.5" x14ac:dyDescent="0.25">
      <c r="A29" s="70">
        <v>42</v>
      </c>
      <c r="B29" s="99" t="s">
        <v>33</v>
      </c>
      <c r="C29" s="71">
        <v>0</v>
      </c>
      <c r="D29" s="71">
        <v>350</v>
      </c>
      <c r="E29" s="71">
        <v>350</v>
      </c>
      <c r="F29" s="71">
        <v>350</v>
      </c>
      <c r="G29" s="71">
        <v>350</v>
      </c>
    </row>
    <row r="30" spans="1:9" ht="30" customHeight="1" x14ac:dyDescent="0.25">
      <c r="A30" s="70">
        <v>92</v>
      </c>
      <c r="B30" s="70" t="s">
        <v>83</v>
      </c>
      <c r="C30" s="71">
        <v>0</v>
      </c>
      <c r="D30" s="71"/>
      <c r="E30" s="71"/>
      <c r="F30" s="71"/>
      <c r="G30" s="71"/>
    </row>
    <row r="31" spans="1:9" ht="38.25" x14ac:dyDescent="0.25">
      <c r="A31" s="77" t="s">
        <v>117</v>
      </c>
      <c r="B31" s="70" t="s">
        <v>118</v>
      </c>
      <c r="C31" s="71">
        <v>0</v>
      </c>
      <c r="D31" s="71">
        <f>D32</f>
        <v>1000</v>
      </c>
      <c r="E31" s="71">
        <f>E32+E33</f>
        <v>1000</v>
      </c>
      <c r="F31" s="71">
        <f t="shared" ref="F31:G31" si="11">F32+F33</f>
        <v>0</v>
      </c>
      <c r="G31" s="71">
        <f t="shared" si="11"/>
        <v>0</v>
      </c>
    </row>
    <row r="32" spans="1:9" x14ac:dyDescent="0.25">
      <c r="A32" s="70">
        <v>32</v>
      </c>
      <c r="B32" s="99" t="s">
        <v>25</v>
      </c>
      <c r="C32" s="71">
        <v>0</v>
      </c>
      <c r="D32" s="71">
        <v>1000</v>
      </c>
      <c r="E32" s="71">
        <v>500</v>
      </c>
      <c r="F32" s="71">
        <v>0</v>
      </c>
      <c r="G32" s="71">
        <v>0</v>
      </c>
    </row>
    <row r="33" spans="1:7" ht="25.5" x14ac:dyDescent="0.25">
      <c r="A33" s="70">
        <v>42</v>
      </c>
      <c r="B33" s="99" t="s">
        <v>33</v>
      </c>
      <c r="C33" s="109">
        <v>0</v>
      </c>
      <c r="D33" s="109">
        <v>0</v>
      </c>
      <c r="E33" s="71">
        <v>500</v>
      </c>
      <c r="F33" s="71">
        <v>0</v>
      </c>
      <c r="G33" s="71">
        <v>0</v>
      </c>
    </row>
    <row r="34" spans="1:7" ht="38.25" x14ac:dyDescent="0.25">
      <c r="A34" s="68" t="s">
        <v>162</v>
      </c>
      <c r="B34" s="68" t="s">
        <v>161</v>
      </c>
      <c r="C34" s="69">
        <v>1925.79</v>
      </c>
      <c r="D34" s="69">
        <f>SUM(D35:D37)</f>
        <v>1400</v>
      </c>
      <c r="E34" s="71">
        <f>E35+E36</f>
        <v>1900</v>
      </c>
      <c r="F34" s="71">
        <f t="shared" ref="F34:G34" si="12">F35+F36</f>
        <v>1900</v>
      </c>
      <c r="G34" s="71">
        <f t="shared" si="12"/>
        <v>1900</v>
      </c>
    </row>
    <row r="35" spans="1:7" x14ac:dyDescent="0.25">
      <c r="A35" s="70">
        <v>32</v>
      </c>
      <c r="B35" s="99" t="s">
        <v>25</v>
      </c>
      <c r="C35" s="71">
        <v>1169.79</v>
      </c>
      <c r="D35" s="71">
        <v>1400</v>
      </c>
      <c r="E35" s="71">
        <v>1000</v>
      </c>
      <c r="F35" s="71">
        <v>1000</v>
      </c>
      <c r="G35" s="71">
        <v>1000</v>
      </c>
    </row>
    <row r="36" spans="1:7" ht="38.25" x14ac:dyDescent="0.25">
      <c r="A36" s="70">
        <v>37</v>
      </c>
      <c r="B36" s="99" t="s">
        <v>112</v>
      </c>
      <c r="C36" s="71">
        <v>0</v>
      </c>
      <c r="D36" s="71">
        <v>0</v>
      </c>
      <c r="E36" s="71">
        <v>900</v>
      </c>
      <c r="F36" s="71">
        <v>900</v>
      </c>
      <c r="G36" s="71">
        <v>900</v>
      </c>
    </row>
    <row r="37" spans="1:7" x14ac:dyDescent="0.25">
      <c r="A37" s="70">
        <v>38</v>
      </c>
      <c r="B37" s="99" t="s">
        <v>86</v>
      </c>
      <c r="C37" s="71">
        <v>756</v>
      </c>
      <c r="D37" s="71"/>
      <c r="E37" s="69">
        <v>0</v>
      </c>
      <c r="F37" s="69">
        <v>0</v>
      </c>
      <c r="G37" s="69">
        <v>0</v>
      </c>
    </row>
    <row r="38" spans="1:7" x14ac:dyDescent="0.25">
      <c r="A38" s="70">
        <v>92</v>
      </c>
      <c r="B38" s="70" t="s">
        <v>83</v>
      </c>
      <c r="C38">
        <v>0</v>
      </c>
      <c r="E38" s="71">
        <v>0</v>
      </c>
      <c r="F38" s="71">
        <v>0</v>
      </c>
      <c r="G38" s="71">
        <v>0</v>
      </c>
    </row>
    <row r="39" spans="1:7" ht="25.5" x14ac:dyDescent="0.25">
      <c r="A39" s="103" t="s">
        <v>171</v>
      </c>
      <c r="B39" s="83" t="s">
        <v>169</v>
      </c>
      <c r="C39" s="69">
        <v>0</v>
      </c>
      <c r="D39" s="69">
        <f>SUM(D40:D42)</f>
        <v>180</v>
      </c>
      <c r="E39" s="69">
        <f>SUM(E40:E42)</f>
        <v>400</v>
      </c>
      <c r="F39" s="69">
        <f>SUM(F40:F42)</f>
        <v>400</v>
      </c>
      <c r="G39" s="69">
        <f t="shared" ref="G39" si="13">SUM(G40:G42)</f>
        <v>400</v>
      </c>
    </row>
    <row r="40" spans="1:7" x14ac:dyDescent="0.25">
      <c r="A40" s="70">
        <v>31</v>
      </c>
      <c r="B40" s="99" t="s">
        <v>11</v>
      </c>
      <c r="C40" s="71">
        <v>0</v>
      </c>
      <c r="D40" s="71"/>
      <c r="E40" s="71"/>
      <c r="F40" s="71"/>
      <c r="G40" s="71"/>
    </row>
    <row r="41" spans="1:7" x14ac:dyDescent="0.25">
      <c r="A41" s="70">
        <v>32</v>
      </c>
      <c r="B41" s="99" t="s">
        <v>25</v>
      </c>
      <c r="C41" s="71">
        <v>0</v>
      </c>
      <c r="D41" s="71">
        <v>180</v>
      </c>
      <c r="E41" s="71">
        <v>400</v>
      </c>
      <c r="F41" s="71">
        <v>400</v>
      </c>
      <c r="G41" s="71">
        <v>400</v>
      </c>
    </row>
    <row r="42" spans="1:7" x14ac:dyDescent="0.25">
      <c r="A42" s="70">
        <v>92</v>
      </c>
      <c r="B42" s="70" t="s">
        <v>83</v>
      </c>
      <c r="C42" s="71">
        <v>0</v>
      </c>
      <c r="D42" s="71"/>
      <c r="E42" s="71"/>
      <c r="F42" s="71"/>
      <c r="G42" s="71"/>
    </row>
    <row r="43" spans="1:7" ht="25.5" x14ac:dyDescent="0.25">
      <c r="A43" s="68" t="s">
        <v>173</v>
      </c>
      <c r="B43" s="68" t="s">
        <v>172</v>
      </c>
      <c r="C43" s="69">
        <v>544.59</v>
      </c>
      <c r="D43" s="69">
        <f>SUM(D44:D46)</f>
        <v>270</v>
      </c>
      <c r="E43" s="69">
        <f t="shared" ref="E43:G43" si="14">SUM(E44:E46)</f>
        <v>50</v>
      </c>
      <c r="F43" s="69">
        <f t="shared" si="14"/>
        <v>50</v>
      </c>
      <c r="G43" s="69">
        <f t="shared" si="14"/>
        <v>50</v>
      </c>
    </row>
    <row r="44" spans="1:7" x14ac:dyDescent="0.25">
      <c r="A44" s="70">
        <v>31</v>
      </c>
      <c r="B44" s="99" t="s">
        <v>11</v>
      </c>
      <c r="C44" s="71">
        <v>0</v>
      </c>
      <c r="D44" s="71"/>
      <c r="E44" s="71"/>
      <c r="F44" s="71"/>
      <c r="G44" s="71"/>
    </row>
    <row r="45" spans="1:7" x14ac:dyDescent="0.25">
      <c r="A45" s="70">
        <v>32</v>
      </c>
      <c r="B45" s="99" t="s">
        <v>25</v>
      </c>
      <c r="C45" s="71">
        <v>544.59</v>
      </c>
      <c r="D45" s="71">
        <v>270</v>
      </c>
      <c r="E45" s="71">
        <v>50</v>
      </c>
      <c r="F45" s="71">
        <v>50</v>
      </c>
      <c r="G45" s="71">
        <v>50</v>
      </c>
    </row>
    <row r="46" spans="1:7" x14ac:dyDescent="0.25">
      <c r="A46" s="70">
        <v>92</v>
      </c>
      <c r="B46" s="70" t="s">
        <v>83</v>
      </c>
      <c r="C46" s="71">
        <v>0</v>
      </c>
      <c r="D46" s="71"/>
      <c r="E46" s="71"/>
      <c r="F46" s="71"/>
      <c r="G46" s="71"/>
    </row>
    <row r="47" spans="1:7" ht="25.5" x14ac:dyDescent="0.25">
      <c r="A47" s="77" t="s">
        <v>154</v>
      </c>
      <c r="B47" s="101" t="s">
        <v>155</v>
      </c>
      <c r="C47">
        <v>0</v>
      </c>
      <c r="E47" s="71">
        <f t="shared" ref="E47:G47" si="15">E48</f>
        <v>500</v>
      </c>
      <c r="F47" s="71">
        <f t="shared" si="15"/>
        <v>0</v>
      </c>
      <c r="G47" s="71">
        <f t="shared" si="15"/>
        <v>0</v>
      </c>
    </row>
    <row r="48" spans="1:7" x14ac:dyDescent="0.25">
      <c r="A48" s="70">
        <v>32</v>
      </c>
      <c r="B48" s="99" t="s">
        <v>25</v>
      </c>
      <c r="C48">
        <v>0</v>
      </c>
      <c r="E48" s="71">
        <v>500</v>
      </c>
      <c r="F48" s="71">
        <v>0</v>
      </c>
      <c r="G48" s="71">
        <v>0</v>
      </c>
    </row>
    <row r="49" spans="1:7" ht="25.5" x14ac:dyDescent="0.25">
      <c r="A49" s="66" t="s">
        <v>204</v>
      </c>
      <c r="B49" s="66" t="s">
        <v>87</v>
      </c>
      <c r="C49" s="67">
        <v>45753.02</v>
      </c>
      <c r="D49" s="67">
        <f>SUM(D50+D52)</f>
        <v>21240</v>
      </c>
      <c r="E49" s="67">
        <f>SUM(E50+E52)</f>
        <v>27000</v>
      </c>
      <c r="F49" s="67">
        <f>SUM(F50+F52)</f>
        <v>27000</v>
      </c>
      <c r="G49" s="67">
        <f>SUM(G50+G52)</f>
        <v>27000</v>
      </c>
    </row>
    <row r="50" spans="1:7" x14ac:dyDescent="0.25">
      <c r="A50" s="68" t="s">
        <v>79</v>
      </c>
      <c r="B50" s="68" t="s">
        <v>80</v>
      </c>
      <c r="C50" s="69">
        <v>23414.49</v>
      </c>
      <c r="D50" s="69">
        <v>0</v>
      </c>
      <c r="E50" s="69">
        <v>0</v>
      </c>
      <c r="F50" s="69">
        <v>0</v>
      </c>
      <c r="G50" s="69">
        <v>0</v>
      </c>
    </row>
    <row r="51" spans="1:7" ht="38.25" x14ac:dyDescent="0.25">
      <c r="A51" s="70">
        <v>37</v>
      </c>
      <c r="B51" s="99" t="s">
        <v>112</v>
      </c>
      <c r="C51" s="71">
        <v>23414.49</v>
      </c>
      <c r="D51" s="71">
        <v>0</v>
      </c>
      <c r="E51" s="71">
        <v>0</v>
      </c>
      <c r="F51" s="71">
        <v>0</v>
      </c>
      <c r="G51" s="71">
        <v>0</v>
      </c>
    </row>
    <row r="52" spans="1:7" ht="38.25" x14ac:dyDescent="0.25">
      <c r="A52" s="68" t="s">
        <v>162</v>
      </c>
      <c r="B52" s="68" t="s">
        <v>161</v>
      </c>
      <c r="C52" s="69">
        <v>22338.53</v>
      </c>
      <c r="D52" s="69">
        <f>SUM(D53:D55)</f>
        <v>21240</v>
      </c>
      <c r="E52" s="69">
        <f>SUM(E53:E55)</f>
        <v>27000</v>
      </c>
      <c r="F52" s="69">
        <f t="shared" ref="F52:G52" si="16">SUM(F53:F55)</f>
        <v>27000</v>
      </c>
      <c r="G52" s="69">
        <f t="shared" si="16"/>
        <v>27000</v>
      </c>
    </row>
    <row r="53" spans="1:7" x14ac:dyDescent="0.25">
      <c r="A53" s="70">
        <v>32</v>
      </c>
      <c r="B53" s="99" t="s">
        <v>25</v>
      </c>
      <c r="C53" s="71">
        <v>0</v>
      </c>
      <c r="D53" s="71"/>
      <c r="E53" s="71"/>
      <c r="F53" s="71"/>
      <c r="G53" s="71"/>
    </row>
    <row r="54" spans="1:7" ht="38.25" x14ac:dyDescent="0.25">
      <c r="A54" s="70">
        <v>37</v>
      </c>
      <c r="B54" s="99" t="s">
        <v>112</v>
      </c>
      <c r="C54" s="71">
        <v>0</v>
      </c>
      <c r="D54" s="71">
        <v>11240</v>
      </c>
      <c r="E54" s="71">
        <v>14500</v>
      </c>
      <c r="F54" s="71">
        <v>14500</v>
      </c>
      <c r="G54" s="71">
        <v>14500</v>
      </c>
    </row>
    <row r="55" spans="1:7" ht="25.5" x14ac:dyDescent="0.25">
      <c r="A55" s="70">
        <v>42</v>
      </c>
      <c r="B55" s="99" t="s">
        <v>33</v>
      </c>
      <c r="C55" s="71">
        <v>22338.53</v>
      </c>
      <c r="D55" s="71">
        <v>10000</v>
      </c>
      <c r="E55" s="71">
        <v>12500</v>
      </c>
      <c r="F55" s="71">
        <v>12500</v>
      </c>
      <c r="G55" s="71">
        <v>12500</v>
      </c>
    </row>
    <row r="56" spans="1:7" x14ac:dyDescent="0.25">
      <c r="A56" s="70"/>
      <c r="B56" s="99"/>
      <c r="C56" s="71"/>
      <c r="D56" s="71"/>
      <c r="E56" s="71"/>
      <c r="F56" s="71"/>
      <c r="G56" s="71"/>
    </row>
    <row r="57" spans="1:7" ht="25.5" x14ac:dyDescent="0.25">
      <c r="A57" s="66" t="s">
        <v>205</v>
      </c>
      <c r="B57" s="66" t="s">
        <v>88</v>
      </c>
      <c r="C57" s="67">
        <v>0</v>
      </c>
      <c r="D57" s="67">
        <f t="shared" ref="D57:D58" si="17">SUM(D58)</f>
        <v>600</v>
      </c>
      <c r="E57" s="67">
        <f t="shared" ref="E57:G58" si="18">SUM(E58)</f>
        <v>0</v>
      </c>
      <c r="F57" s="67">
        <f t="shared" si="18"/>
        <v>0</v>
      </c>
      <c r="G57" s="67">
        <f t="shared" si="18"/>
        <v>0</v>
      </c>
    </row>
    <row r="58" spans="1:7" ht="25.5" x14ac:dyDescent="0.25">
      <c r="A58" s="68" t="s">
        <v>84</v>
      </c>
      <c r="B58" s="68" t="s">
        <v>85</v>
      </c>
      <c r="C58" s="69">
        <v>0</v>
      </c>
      <c r="D58" s="69">
        <f t="shared" si="17"/>
        <v>600</v>
      </c>
      <c r="E58" s="69">
        <f t="shared" si="18"/>
        <v>0</v>
      </c>
      <c r="F58" s="69">
        <f t="shared" si="18"/>
        <v>0</v>
      </c>
      <c r="G58" s="69">
        <f t="shared" si="18"/>
        <v>0</v>
      </c>
    </row>
    <row r="59" spans="1:7" x14ac:dyDescent="0.25">
      <c r="A59" s="70">
        <v>32</v>
      </c>
      <c r="B59" s="99" t="s">
        <v>25</v>
      </c>
      <c r="C59" s="71">
        <v>0</v>
      </c>
      <c r="D59" s="71">
        <v>600</v>
      </c>
      <c r="E59" s="71">
        <v>0</v>
      </c>
      <c r="F59" s="71">
        <v>0</v>
      </c>
      <c r="G59" s="71">
        <v>0</v>
      </c>
    </row>
    <row r="60" spans="1:7" ht="38.25" x14ac:dyDescent="0.25">
      <c r="A60" s="66" t="s">
        <v>206</v>
      </c>
      <c r="B60" s="66" t="s">
        <v>89</v>
      </c>
      <c r="C60" s="67">
        <v>1050</v>
      </c>
      <c r="D60" s="67">
        <f t="shared" ref="D60:D61" si="19">SUM(D61)</f>
        <v>450</v>
      </c>
      <c r="E60" s="67">
        <f t="shared" ref="E60:G61" si="20">SUM(E61)</f>
        <v>450</v>
      </c>
      <c r="F60" s="67">
        <f t="shared" si="20"/>
        <v>450</v>
      </c>
      <c r="G60" s="67">
        <f t="shared" si="20"/>
        <v>450</v>
      </c>
    </row>
    <row r="61" spans="1:7" ht="25.5" x14ac:dyDescent="0.25">
      <c r="A61" s="68" t="s">
        <v>79</v>
      </c>
      <c r="B61" s="68" t="s">
        <v>90</v>
      </c>
      <c r="C61" s="69">
        <v>1050</v>
      </c>
      <c r="D61" s="69">
        <f t="shared" si="19"/>
        <v>450</v>
      </c>
      <c r="E61" s="69">
        <f t="shared" si="20"/>
        <v>450</v>
      </c>
      <c r="F61" s="69">
        <f t="shared" si="20"/>
        <v>450</v>
      </c>
      <c r="G61" s="69">
        <f t="shared" si="20"/>
        <v>450</v>
      </c>
    </row>
    <row r="62" spans="1:7" x14ac:dyDescent="0.25">
      <c r="A62" s="70">
        <v>32</v>
      </c>
      <c r="B62" s="99" t="s">
        <v>25</v>
      </c>
      <c r="C62" s="71">
        <v>1050</v>
      </c>
      <c r="D62" s="71">
        <v>450</v>
      </c>
      <c r="E62" s="71">
        <v>450</v>
      </c>
      <c r="F62" s="71">
        <v>450</v>
      </c>
      <c r="G62" s="71">
        <v>450</v>
      </c>
    </row>
    <row r="63" spans="1:7" ht="25.5" x14ac:dyDescent="0.25">
      <c r="A63" s="66" t="s">
        <v>207</v>
      </c>
      <c r="B63" s="66" t="s">
        <v>156</v>
      </c>
      <c r="C63" s="71">
        <v>0</v>
      </c>
      <c r="D63" s="71">
        <v>0</v>
      </c>
      <c r="E63" s="67">
        <f t="shared" ref="E63:G64" si="21">SUM(E64)</f>
        <v>0</v>
      </c>
      <c r="F63" s="67">
        <f t="shared" si="21"/>
        <v>0</v>
      </c>
      <c r="G63" s="67">
        <f t="shared" si="21"/>
        <v>0</v>
      </c>
    </row>
    <row r="64" spans="1:7" ht="25.5" x14ac:dyDescent="0.25">
      <c r="A64" s="68" t="s">
        <v>79</v>
      </c>
      <c r="B64" s="68" t="s">
        <v>90</v>
      </c>
      <c r="C64" s="71">
        <v>0</v>
      </c>
      <c r="D64" s="71">
        <v>0</v>
      </c>
      <c r="E64" s="69">
        <f t="shared" si="21"/>
        <v>0</v>
      </c>
      <c r="F64" s="69">
        <f t="shared" si="21"/>
        <v>0</v>
      </c>
      <c r="G64" s="69">
        <f t="shared" si="21"/>
        <v>0</v>
      </c>
    </row>
    <row r="65" spans="1:7" x14ac:dyDescent="0.25">
      <c r="A65" s="70">
        <v>32</v>
      </c>
      <c r="B65" s="99" t="s">
        <v>25</v>
      </c>
      <c r="C65" s="71">
        <v>0</v>
      </c>
      <c r="D65" s="71"/>
      <c r="E65" s="71">
        <v>0</v>
      </c>
      <c r="F65" s="71">
        <v>0</v>
      </c>
      <c r="G65" s="71">
        <v>0</v>
      </c>
    </row>
    <row r="66" spans="1:7" ht="25.5" x14ac:dyDescent="0.25">
      <c r="A66" s="66" t="s">
        <v>208</v>
      </c>
      <c r="B66" s="66" t="s">
        <v>91</v>
      </c>
      <c r="C66" s="67">
        <v>2929.92</v>
      </c>
      <c r="D66" s="67">
        <f>SUM(D67)</f>
        <v>3050</v>
      </c>
      <c r="E66" s="67">
        <f>SUM(E67)</f>
        <v>3050</v>
      </c>
      <c r="F66" s="67">
        <f t="shared" ref="F66:G66" si="22">SUM(F67)</f>
        <v>3050</v>
      </c>
      <c r="G66" s="67">
        <f t="shared" si="22"/>
        <v>3050</v>
      </c>
    </row>
    <row r="67" spans="1:7" x14ac:dyDescent="0.25">
      <c r="A67" s="68" t="s">
        <v>79</v>
      </c>
      <c r="B67" s="68" t="s">
        <v>80</v>
      </c>
      <c r="C67" s="69">
        <v>2929.92</v>
      </c>
      <c r="D67" s="69">
        <f>D69</f>
        <v>3050</v>
      </c>
      <c r="E67" s="69">
        <f>E69</f>
        <v>3050</v>
      </c>
      <c r="F67" s="69">
        <f t="shared" ref="F67:G67" si="23">F69</f>
        <v>3050</v>
      </c>
      <c r="G67" s="69">
        <f t="shared" si="23"/>
        <v>3050</v>
      </c>
    </row>
    <row r="68" spans="1:7" x14ac:dyDescent="0.25">
      <c r="A68" s="70">
        <v>31</v>
      </c>
      <c r="B68" s="99" t="s">
        <v>11</v>
      </c>
      <c r="C68" s="71"/>
      <c r="D68" s="71"/>
      <c r="E68" s="71"/>
      <c r="F68" s="71"/>
      <c r="G68" s="71"/>
    </row>
    <row r="69" spans="1:7" x14ac:dyDescent="0.25">
      <c r="A69" s="70">
        <v>32</v>
      </c>
      <c r="B69" s="99" t="s">
        <v>25</v>
      </c>
      <c r="C69" s="71">
        <v>2929.92</v>
      </c>
      <c r="D69" s="71">
        <v>3050</v>
      </c>
      <c r="E69" s="71">
        <v>3050</v>
      </c>
      <c r="F69" s="71">
        <v>3050</v>
      </c>
      <c r="G69" s="71">
        <v>3050</v>
      </c>
    </row>
    <row r="70" spans="1:7" ht="25.5" x14ac:dyDescent="0.25">
      <c r="A70" s="66" t="s">
        <v>209</v>
      </c>
      <c r="B70" s="66" t="s">
        <v>92</v>
      </c>
      <c r="C70" s="67">
        <v>15119.76</v>
      </c>
      <c r="D70" s="67">
        <f>SUM(D71)</f>
        <v>6521</v>
      </c>
      <c r="E70" s="67">
        <f>SUM(E71)</f>
        <v>10000</v>
      </c>
      <c r="F70" s="67">
        <f t="shared" ref="F70:G70" si="24">SUM(F71)</f>
        <v>10000</v>
      </c>
      <c r="G70" s="67">
        <f t="shared" si="24"/>
        <v>10000</v>
      </c>
    </row>
    <row r="71" spans="1:7" x14ac:dyDescent="0.25">
      <c r="A71" s="68" t="s">
        <v>81</v>
      </c>
      <c r="B71" s="68" t="s">
        <v>93</v>
      </c>
      <c r="C71" s="69">
        <v>15119.76</v>
      </c>
      <c r="D71" s="69">
        <f>SUM(D72:D73)</f>
        <v>6521</v>
      </c>
      <c r="E71" s="69">
        <f>SUM(E72:E73)</f>
        <v>10000</v>
      </c>
      <c r="F71" s="69">
        <f t="shared" ref="F71:G71" si="25">SUM(F72:F73)</f>
        <v>10000</v>
      </c>
      <c r="G71" s="69">
        <f t="shared" si="25"/>
        <v>10000</v>
      </c>
    </row>
    <row r="72" spans="1:7" x14ac:dyDescent="0.25">
      <c r="A72" s="70">
        <v>32</v>
      </c>
      <c r="B72" s="99" t="s">
        <v>25</v>
      </c>
      <c r="C72" s="71">
        <v>14940.12</v>
      </c>
      <c r="D72" s="71">
        <v>2921</v>
      </c>
      <c r="E72" s="71">
        <v>3000</v>
      </c>
      <c r="F72" s="71">
        <v>3000</v>
      </c>
      <c r="G72" s="71">
        <v>3000</v>
      </c>
    </row>
    <row r="73" spans="1:7" ht="25.5" x14ac:dyDescent="0.25">
      <c r="A73" s="70">
        <v>42</v>
      </c>
      <c r="B73" s="99" t="s">
        <v>33</v>
      </c>
      <c r="C73" s="71">
        <v>179.64</v>
      </c>
      <c r="D73" s="71">
        <v>3600</v>
      </c>
      <c r="E73" s="71">
        <v>7000</v>
      </c>
      <c r="F73" s="71">
        <v>7000</v>
      </c>
      <c r="G73" s="71">
        <v>7000</v>
      </c>
    </row>
    <row r="74" spans="1:7" ht="25.5" x14ac:dyDescent="0.25">
      <c r="A74" s="66" t="s">
        <v>210</v>
      </c>
      <c r="B74" s="66" t="s">
        <v>94</v>
      </c>
      <c r="C74" s="67">
        <v>167.45</v>
      </c>
      <c r="D74" s="67">
        <f>SUM(D75+D77)</f>
        <v>1600</v>
      </c>
      <c r="E74" s="67">
        <f>SUM(E75+E77)</f>
        <v>1100</v>
      </c>
      <c r="F74" s="67">
        <f t="shared" ref="F74:G74" si="26">SUM(F75+F77)</f>
        <v>600</v>
      </c>
      <c r="G74" s="67">
        <f t="shared" si="26"/>
        <v>600</v>
      </c>
    </row>
    <row r="75" spans="1:7" x14ac:dyDescent="0.25">
      <c r="A75" s="68" t="s">
        <v>95</v>
      </c>
      <c r="B75" s="68" t="s">
        <v>96</v>
      </c>
      <c r="C75" s="69">
        <v>167.45</v>
      </c>
      <c r="D75" s="69">
        <f>SUM(D76:D76)</f>
        <v>600</v>
      </c>
      <c r="E75" s="69">
        <f>SUM(E76:E76)</f>
        <v>600</v>
      </c>
      <c r="F75" s="69">
        <f>SUM(F76:F76)</f>
        <v>600</v>
      </c>
      <c r="G75" s="69">
        <f>SUM(G76:G76)</f>
        <v>600</v>
      </c>
    </row>
    <row r="76" spans="1:7" x14ac:dyDescent="0.25">
      <c r="A76" s="70">
        <v>32</v>
      </c>
      <c r="B76" s="99" t="s">
        <v>25</v>
      </c>
      <c r="C76" s="71">
        <v>167.45</v>
      </c>
      <c r="D76" s="71">
        <v>600</v>
      </c>
      <c r="E76" s="71">
        <v>600</v>
      </c>
      <c r="F76" s="71">
        <v>600</v>
      </c>
      <c r="G76" s="71">
        <v>600</v>
      </c>
    </row>
    <row r="77" spans="1:7" ht="25.5" x14ac:dyDescent="0.25">
      <c r="A77" s="68" t="s">
        <v>119</v>
      </c>
      <c r="B77" s="68" t="s">
        <v>120</v>
      </c>
      <c r="C77" s="69">
        <v>0</v>
      </c>
      <c r="D77" s="69">
        <f>SUM(D78:D78)</f>
        <v>1000</v>
      </c>
      <c r="E77" s="69">
        <f>SUM(E78:E78)</f>
        <v>500</v>
      </c>
      <c r="F77" s="69">
        <v>0</v>
      </c>
      <c r="G77" s="69">
        <v>0</v>
      </c>
    </row>
    <row r="78" spans="1:7" s="72" customFormat="1" x14ac:dyDescent="0.25">
      <c r="A78" s="70">
        <v>32</v>
      </c>
      <c r="B78" s="99" t="s">
        <v>25</v>
      </c>
      <c r="C78" s="71">
        <v>0</v>
      </c>
      <c r="D78" s="71">
        <v>1000</v>
      </c>
      <c r="E78" s="71">
        <v>500</v>
      </c>
      <c r="F78" s="71">
        <v>0</v>
      </c>
      <c r="G78" s="71">
        <v>0</v>
      </c>
    </row>
    <row r="79" spans="1:7" s="72" customFormat="1" ht="25.5" x14ac:dyDescent="0.25">
      <c r="A79" s="66" t="s">
        <v>97</v>
      </c>
      <c r="B79" s="66" t="s">
        <v>98</v>
      </c>
      <c r="C79" s="67">
        <v>1500</v>
      </c>
      <c r="D79" s="67">
        <f>SUM(D80)</f>
        <v>0</v>
      </c>
      <c r="E79" s="67">
        <f>SUM(E80)</f>
        <v>0</v>
      </c>
      <c r="F79" s="67">
        <f t="shared" ref="F79:G79" si="27">SUM(F80)</f>
        <v>0</v>
      </c>
      <c r="G79" s="67">
        <f t="shared" si="27"/>
        <v>0</v>
      </c>
    </row>
    <row r="80" spans="1:7" s="72" customFormat="1" ht="25.5" x14ac:dyDescent="0.25">
      <c r="A80" s="68" t="s">
        <v>99</v>
      </c>
      <c r="B80" s="68" t="s">
        <v>100</v>
      </c>
      <c r="C80" s="69">
        <v>1500</v>
      </c>
      <c r="D80" s="69">
        <f>SUM(D81:D84)</f>
        <v>0</v>
      </c>
      <c r="E80" s="69">
        <f>SUM(E81+E82+E83)</f>
        <v>0</v>
      </c>
      <c r="F80" s="69">
        <f>SUM(F802)</f>
        <v>0</v>
      </c>
      <c r="G80" s="69">
        <f>SUM(G802+G82+G83)</f>
        <v>0</v>
      </c>
    </row>
    <row r="81" spans="1:8" s="72" customFormat="1" x14ac:dyDescent="0.25">
      <c r="A81" s="70">
        <v>32</v>
      </c>
      <c r="B81" s="99" t="s">
        <v>25</v>
      </c>
      <c r="C81" s="71">
        <v>1500</v>
      </c>
      <c r="D81" s="71"/>
      <c r="E81" s="102">
        <f>SUM(E82)</f>
        <v>0</v>
      </c>
      <c r="F81" s="102">
        <f t="shared" ref="F81:G81" si="28">SUM(F82)</f>
        <v>0</v>
      </c>
      <c r="G81" s="102">
        <f t="shared" si="28"/>
        <v>0</v>
      </c>
    </row>
    <row r="82" spans="1:8" s="72" customFormat="1" x14ac:dyDescent="0.25">
      <c r="A82" s="70">
        <v>34</v>
      </c>
      <c r="B82" s="99" t="s">
        <v>75</v>
      </c>
      <c r="C82" s="71"/>
      <c r="D82" s="71"/>
      <c r="E82" s="69">
        <v>0</v>
      </c>
      <c r="F82" s="69">
        <v>0</v>
      </c>
      <c r="G82" s="69">
        <v>0</v>
      </c>
    </row>
    <row r="83" spans="1:8" s="72" customFormat="1" ht="25.5" x14ac:dyDescent="0.25">
      <c r="A83" s="70">
        <v>42</v>
      </c>
      <c r="B83" s="99" t="s">
        <v>33</v>
      </c>
      <c r="C83" s="71">
        <v>0</v>
      </c>
      <c r="D83" s="71"/>
      <c r="E83" s="71">
        <v>0</v>
      </c>
      <c r="F83" s="71">
        <v>0</v>
      </c>
      <c r="G83" s="71">
        <v>0</v>
      </c>
    </row>
    <row r="84" spans="1:8" s="72" customFormat="1" x14ac:dyDescent="0.25">
      <c r="A84" s="70">
        <v>92</v>
      </c>
      <c r="B84" s="70" t="s">
        <v>83</v>
      </c>
      <c r="C84" s="71">
        <v>0</v>
      </c>
      <c r="D84" s="71"/>
      <c r="E84" s="71">
        <v>0</v>
      </c>
      <c r="F84" s="71">
        <v>0</v>
      </c>
      <c r="G84" s="71">
        <v>0</v>
      </c>
      <c r="H84" s="74"/>
    </row>
    <row r="85" spans="1:8" s="72" customFormat="1" ht="25.5" x14ac:dyDescent="0.25">
      <c r="A85" s="66" t="s">
        <v>101</v>
      </c>
      <c r="B85" s="66" t="s">
        <v>102</v>
      </c>
      <c r="C85" s="67">
        <v>0</v>
      </c>
      <c r="D85" s="67">
        <f>SUM(D86)</f>
        <v>0</v>
      </c>
      <c r="E85" s="67">
        <f>SUM(E86)</f>
        <v>0</v>
      </c>
      <c r="F85" s="67">
        <f t="shared" ref="F85:G85" si="29">SUM(F86)</f>
        <v>0</v>
      </c>
      <c r="G85" s="67">
        <f t="shared" si="29"/>
        <v>0</v>
      </c>
    </row>
    <row r="86" spans="1:8" s="72" customFormat="1" x14ac:dyDescent="0.25">
      <c r="A86" s="68" t="s">
        <v>79</v>
      </c>
      <c r="B86" s="68" t="s">
        <v>103</v>
      </c>
      <c r="C86" s="69">
        <v>0</v>
      </c>
      <c r="D86" s="69">
        <v>0</v>
      </c>
      <c r="E86" s="69"/>
      <c r="F86" s="69"/>
      <c r="G86" s="69"/>
    </row>
    <row r="87" spans="1:8" s="72" customFormat="1" x14ac:dyDescent="0.25">
      <c r="A87" s="70">
        <v>31</v>
      </c>
      <c r="B87" s="99" t="s">
        <v>11</v>
      </c>
      <c r="C87" s="71">
        <v>0</v>
      </c>
      <c r="D87" s="71">
        <v>0</v>
      </c>
      <c r="E87" s="71"/>
      <c r="F87" s="71"/>
      <c r="G87" s="71"/>
    </row>
    <row r="88" spans="1:8" s="72" customFormat="1" x14ac:dyDescent="0.25">
      <c r="A88" s="70">
        <v>32</v>
      </c>
      <c r="B88" s="99" t="s">
        <v>25</v>
      </c>
      <c r="C88" s="71">
        <v>0</v>
      </c>
      <c r="D88" s="71">
        <v>0</v>
      </c>
      <c r="E88" s="71"/>
      <c r="F88" s="71"/>
      <c r="G88" s="71"/>
      <c r="H88" s="74"/>
    </row>
    <row r="89" spans="1:8" s="72" customFormat="1" ht="25.5" x14ac:dyDescent="0.25">
      <c r="A89" s="66" t="s">
        <v>104</v>
      </c>
      <c r="B89" s="66" t="s">
        <v>105</v>
      </c>
      <c r="C89" s="67">
        <v>48680.29</v>
      </c>
      <c r="D89" s="67">
        <f>SUM(D90)</f>
        <v>0</v>
      </c>
      <c r="E89" s="67">
        <f>SUM(E90)</f>
        <v>0</v>
      </c>
      <c r="F89" s="67">
        <f t="shared" ref="F89:G89" si="30">SUM(F90)</f>
        <v>0</v>
      </c>
      <c r="G89" s="67">
        <f t="shared" si="30"/>
        <v>0</v>
      </c>
    </row>
    <row r="90" spans="1:8" s="72" customFormat="1" x14ac:dyDescent="0.25">
      <c r="A90" s="68" t="s">
        <v>79</v>
      </c>
      <c r="B90" s="68" t="s">
        <v>103</v>
      </c>
      <c r="C90" s="69">
        <v>48680.29</v>
      </c>
      <c r="D90" s="69"/>
      <c r="E90" s="69">
        <v>0</v>
      </c>
      <c r="F90" s="69">
        <v>0</v>
      </c>
      <c r="G90" s="69">
        <v>0</v>
      </c>
    </row>
    <row r="91" spans="1:8" s="72" customFormat="1" ht="33" customHeight="1" x14ac:dyDescent="0.25">
      <c r="A91" s="70">
        <v>31</v>
      </c>
      <c r="B91" s="99" t="s">
        <v>11</v>
      </c>
      <c r="C91" s="71">
        <v>46626.04</v>
      </c>
      <c r="D91" s="71"/>
      <c r="E91" s="71">
        <v>0</v>
      </c>
      <c r="F91" s="71">
        <v>0</v>
      </c>
      <c r="G91" s="71">
        <v>0</v>
      </c>
    </row>
    <row r="92" spans="1:8" s="72" customFormat="1" x14ac:dyDescent="0.25">
      <c r="A92" s="70">
        <v>32</v>
      </c>
      <c r="B92" s="99" t="s">
        <v>25</v>
      </c>
      <c r="C92" s="71">
        <v>2054.25</v>
      </c>
      <c r="D92" s="71"/>
      <c r="E92" s="71">
        <v>0</v>
      </c>
      <c r="F92" s="71">
        <v>0</v>
      </c>
      <c r="G92" s="71">
        <v>0</v>
      </c>
      <c r="H92" s="74"/>
    </row>
    <row r="93" spans="1:8" s="72" customFormat="1" ht="25.5" x14ac:dyDescent="0.25">
      <c r="A93" s="66" t="s">
        <v>211</v>
      </c>
      <c r="B93" s="66" t="s">
        <v>113</v>
      </c>
      <c r="C93" s="67">
        <v>0</v>
      </c>
      <c r="D93" s="67">
        <f>SUM(D94)</f>
        <v>0</v>
      </c>
      <c r="E93" s="67">
        <f t="shared" ref="E93:G93" si="31">E95</f>
        <v>2450</v>
      </c>
      <c r="F93" s="67">
        <f t="shared" si="31"/>
        <v>2450</v>
      </c>
      <c r="G93" s="67">
        <f t="shared" si="31"/>
        <v>2450</v>
      </c>
    </row>
    <row r="94" spans="1:8" s="72" customFormat="1" x14ac:dyDescent="0.25">
      <c r="A94" s="68" t="s">
        <v>79</v>
      </c>
      <c r="B94" s="68" t="s">
        <v>103</v>
      </c>
      <c r="C94" s="69">
        <v>0</v>
      </c>
      <c r="D94" s="69">
        <v>0</v>
      </c>
      <c r="E94" s="69">
        <f t="shared" ref="E94:G94" si="32">E95</f>
        <v>2450</v>
      </c>
      <c r="F94" s="69">
        <f t="shared" si="32"/>
        <v>2450</v>
      </c>
      <c r="G94" s="69">
        <f t="shared" si="32"/>
        <v>2450</v>
      </c>
    </row>
    <row r="95" spans="1:8" s="72" customFormat="1" x14ac:dyDescent="0.25">
      <c r="A95" s="70">
        <v>31</v>
      </c>
      <c r="B95" s="99" t="s">
        <v>11</v>
      </c>
      <c r="C95" s="71">
        <v>0</v>
      </c>
      <c r="D95" s="71">
        <v>0</v>
      </c>
      <c r="E95" s="71">
        <v>2450</v>
      </c>
      <c r="F95" s="71">
        <v>2450</v>
      </c>
      <c r="G95" s="71">
        <v>2450</v>
      </c>
    </row>
    <row r="96" spans="1:8" s="72" customFormat="1" x14ac:dyDescent="0.25">
      <c r="A96" s="70">
        <v>32</v>
      </c>
      <c r="B96" s="99" t="s">
        <v>25</v>
      </c>
      <c r="C96" s="71">
        <v>0</v>
      </c>
      <c r="D96" s="71">
        <v>0</v>
      </c>
      <c r="E96" s="71">
        <v>0</v>
      </c>
      <c r="F96" s="71">
        <v>0</v>
      </c>
      <c r="G96" s="71">
        <v>0</v>
      </c>
    </row>
    <row r="97" spans="1:7" s="72" customFormat="1" ht="25.5" x14ac:dyDescent="0.25">
      <c r="A97" s="66" t="s">
        <v>211</v>
      </c>
      <c r="B97" s="66" t="s">
        <v>113</v>
      </c>
      <c r="C97" s="67">
        <v>43703.09</v>
      </c>
      <c r="D97" s="67">
        <f>SUM(D98)</f>
        <v>134350</v>
      </c>
      <c r="E97" s="67">
        <f>SUM(E98)</f>
        <v>133900</v>
      </c>
      <c r="F97" s="67">
        <f t="shared" ref="F97:G97" si="33">SUM(F98)</f>
        <v>133900</v>
      </c>
      <c r="G97" s="67">
        <f t="shared" si="33"/>
        <v>133900</v>
      </c>
    </row>
    <row r="98" spans="1:7" s="72" customFormat="1" ht="25.5" x14ac:dyDescent="0.25">
      <c r="A98" s="68" t="s">
        <v>197</v>
      </c>
      <c r="B98" s="68" t="s">
        <v>166</v>
      </c>
      <c r="C98" s="69">
        <v>43703.09</v>
      </c>
      <c r="D98" s="69">
        <f>D99+D100</f>
        <v>134350</v>
      </c>
      <c r="E98" s="69">
        <f>E99+E100</f>
        <v>133900</v>
      </c>
      <c r="F98" s="69">
        <f t="shared" ref="F98:G98" si="34">F99+F100</f>
        <v>133900</v>
      </c>
      <c r="G98" s="69">
        <f t="shared" si="34"/>
        <v>133900</v>
      </c>
    </row>
    <row r="99" spans="1:7" x14ac:dyDescent="0.25">
      <c r="A99" s="70">
        <v>31</v>
      </c>
      <c r="B99" s="99" t="s">
        <v>11</v>
      </c>
      <c r="C99" s="71">
        <v>41848.589999999997</v>
      </c>
      <c r="D99" s="71">
        <v>129050</v>
      </c>
      <c r="E99" s="71">
        <v>128600</v>
      </c>
      <c r="F99" s="71">
        <v>128600</v>
      </c>
      <c r="G99" s="71">
        <v>128600</v>
      </c>
    </row>
    <row r="100" spans="1:7" x14ac:dyDescent="0.25">
      <c r="A100" s="70">
        <v>32</v>
      </c>
      <c r="B100" s="99" t="s">
        <v>25</v>
      </c>
      <c r="C100" s="71">
        <v>1854.5</v>
      </c>
      <c r="D100" s="71">
        <v>5300</v>
      </c>
      <c r="E100" s="71">
        <v>5300</v>
      </c>
      <c r="F100" s="71">
        <v>5300</v>
      </c>
      <c r="G100" s="71">
        <v>5300</v>
      </c>
    </row>
    <row r="101" spans="1:7" ht="25.5" x14ac:dyDescent="0.25">
      <c r="A101" s="66" t="s">
        <v>212</v>
      </c>
      <c r="B101" s="66" t="s">
        <v>106</v>
      </c>
      <c r="C101" s="67">
        <v>0</v>
      </c>
      <c r="D101" s="67">
        <f>SUM(D102+D104)</f>
        <v>74400</v>
      </c>
      <c r="E101" s="67">
        <f>SUM(E102+E104)</f>
        <v>74400</v>
      </c>
      <c r="F101" s="67">
        <f t="shared" ref="F101:G101" si="35">SUM(F102+F104)</f>
        <v>74400</v>
      </c>
      <c r="G101" s="67">
        <f t="shared" si="35"/>
        <v>74400</v>
      </c>
    </row>
    <row r="102" spans="1:7" x14ac:dyDescent="0.25">
      <c r="A102" s="68" t="s">
        <v>79</v>
      </c>
      <c r="B102" s="68" t="s">
        <v>103</v>
      </c>
      <c r="C102" s="69">
        <v>0</v>
      </c>
      <c r="D102" s="69">
        <f>SUM(D103:D103)</f>
        <v>4400</v>
      </c>
      <c r="E102" s="69">
        <f>SUM(E103:E103)</f>
        <v>4400</v>
      </c>
      <c r="F102" s="69">
        <f>SUM(F103:F103)</f>
        <v>4400</v>
      </c>
      <c r="G102" s="69">
        <f>SUM(G103:G103)</f>
        <v>4400</v>
      </c>
    </row>
    <row r="103" spans="1:7" x14ac:dyDescent="0.25">
      <c r="A103" s="70">
        <v>32</v>
      </c>
      <c r="B103" s="99" t="s">
        <v>25</v>
      </c>
      <c r="C103" s="71">
        <v>0</v>
      </c>
      <c r="D103" s="71">
        <v>4400</v>
      </c>
      <c r="E103" s="71">
        <v>4400</v>
      </c>
      <c r="F103" s="71">
        <v>4400</v>
      </c>
      <c r="G103" s="71">
        <v>4400</v>
      </c>
    </row>
    <row r="104" spans="1:7" ht="38.25" x14ac:dyDescent="0.25">
      <c r="A104" s="68" t="s">
        <v>196</v>
      </c>
      <c r="B104" s="68" t="s">
        <v>161</v>
      </c>
      <c r="C104" s="69">
        <v>0</v>
      </c>
      <c r="D104" s="69">
        <f>SUM(D105:D105)</f>
        <v>70000</v>
      </c>
      <c r="E104" s="69">
        <f>SUM(E105:E105)</f>
        <v>70000</v>
      </c>
      <c r="F104" s="69">
        <f>SUM(F105:F105)</f>
        <v>70000</v>
      </c>
      <c r="G104" s="69">
        <f>SUM(G105:G105)</f>
        <v>70000</v>
      </c>
    </row>
    <row r="105" spans="1:7" x14ac:dyDescent="0.25">
      <c r="A105" s="70">
        <v>32</v>
      </c>
      <c r="B105" s="99" t="s">
        <v>25</v>
      </c>
      <c r="C105" s="71">
        <v>0</v>
      </c>
      <c r="D105" s="71">
        <v>70000</v>
      </c>
      <c r="E105" s="71">
        <v>70000</v>
      </c>
      <c r="F105" s="71">
        <v>70000</v>
      </c>
      <c r="G105" s="71">
        <v>70000</v>
      </c>
    </row>
    <row r="106" spans="1:7" ht="25.5" x14ac:dyDescent="0.25">
      <c r="A106" s="63" t="s">
        <v>203</v>
      </c>
      <c r="B106" s="63" t="s">
        <v>107</v>
      </c>
      <c r="C106" s="65">
        <v>1366.39</v>
      </c>
      <c r="D106" s="65">
        <f t="shared" ref="D106" si="36">SUM(D107+D110)</f>
        <v>1367</v>
      </c>
      <c r="E106" s="65">
        <f>SUM(E107+E110)</f>
        <v>1367</v>
      </c>
      <c r="F106" s="65">
        <f t="shared" ref="F106:G106" si="37">SUM(F107+F110)</f>
        <v>1367</v>
      </c>
      <c r="G106" s="65">
        <f t="shared" si="37"/>
        <v>1367</v>
      </c>
    </row>
    <row r="107" spans="1:7" s="72" customFormat="1" ht="25.5" x14ac:dyDescent="0.25">
      <c r="A107" s="66" t="s">
        <v>213</v>
      </c>
      <c r="B107" s="66" t="s">
        <v>108</v>
      </c>
      <c r="C107" s="67">
        <v>1366.39</v>
      </c>
      <c r="D107" s="67">
        <f t="shared" ref="D107:D108" si="38">SUM(D108)</f>
        <v>800</v>
      </c>
      <c r="E107" s="67">
        <f t="shared" ref="E107:G108" si="39">SUM(E108)</f>
        <v>800</v>
      </c>
      <c r="F107" s="67">
        <f t="shared" si="39"/>
        <v>800</v>
      </c>
      <c r="G107" s="67">
        <f t="shared" si="39"/>
        <v>800</v>
      </c>
    </row>
    <row r="108" spans="1:7" s="72" customFormat="1" x14ac:dyDescent="0.25">
      <c r="A108" s="68" t="s">
        <v>79</v>
      </c>
      <c r="B108" s="68" t="s">
        <v>80</v>
      </c>
      <c r="C108" s="69">
        <v>796.39</v>
      </c>
      <c r="D108" s="69">
        <f t="shared" si="38"/>
        <v>800</v>
      </c>
      <c r="E108" s="69">
        <f t="shared" si="39"/>
        <v>800</v>
      </c>
      <c r="F108" s="69">
        <f t="shared" si="39"/>
        <v>800</v>
      </c>
      <c r="G108" s="69">
        <f t="shared" si="39"/>
        <v>800</v>
      </c>
    </row>
    <row r="109" spans="1:7" s="72" customFormat="1" ht="25.5" x14ac:dyDescent="0.25">
      <c r="A109" s="70">
        <v>42</v>
      </c>
      <c r="B109" s="99" t="s">
        <v>33</v>
      </c>
      <c r="C109" s="71">
        <v>796.39</v>
      </c>
      <c r="D109" s="71">
        <v>800</v>
      </c>
      <c r="E109" s="71">
        <v>800</v>
      </c>
      <c r="F109" s="71">
        <v>800</v>
      </c>
      <c r="G109" s="71">
        <v>800</v>
      </c>
    </row>
    <row r="110" spans="1:7" s="72" customFormat="1" ht="38.25" x14ac:dyDescent="0.25">
      <c r="A110" s="68" t="s">
        <v>162</v>
      </c>
      <c r="B110" s="68" t="s">
        <v>161</v>
      </c>
      <c r="C110" s="71">
        <v>570</v>
      </c>
      <c r="D110" s="71">
        <v>567</v>
      </c>
      <c r="E110" s="71">
        <v>567</v>
      </c>
      <c r="F110" s="71">
        <v>567</v>
      </c>
      <c r="G110" s="71">
        <v>567</v>
      </c>
    </row>
    <row r="111" spans="1:7" s="72" customFormat="1" ht="25.5" x14ac:dyDescent="0.25">
      <c r="A111" s="70">
        <v>42</v>
      </c>
      <c r="B111" s="99" t="s">
        <v>33</v>
      </c>
      <c r="C111" s="71">
        <v>570</v>
      </c>
      <c r="D111" s="71">
        <v>567</v>
      </c>
      <c r="E111" s="71">
        <v>567</v>
      </c>
      <c r="F111" s="71">
        <v>567</v>
      </c>
      <c r="G111" s="71">
        <v>567</v>
      </c>
    </row>
    <row r="112" spans="1:7" ht="25.5" x14ac:dyDescent="0.25">
      <c r="A112" s="63" t="s">
        <v>215</v>
      </c>
      <c r="B112" s="63" t="s">
        <v>109</v>
      </c>
      <c r="C112" s="65">
        <v>1331499.4099999999</v>
      </c>
      <c r="D112" s="65">
        <f t="shared" ref="D112:D113" si="40">SUM(D113)</f>
        <v>1485100</v>
      </c>
      <c r="E112" s="65">
        <f t="shared" ref="E112:G113" si="41">SUM(E113)</f>
        <v>1423050</v>
      </c>
      <c r="F112" s="65">
        <f t="shared" si="41"/>
        <v>1432000</v>
      </c>
      <c r="G112" s="65">
        <f t="shared" si="41"/>
        <v>1441000</v>
      </c>
    </row>
    <row r="113" spans="1:7" ht="25.5" x14ac:dyDescent="0.25">
      <c r="A113" s="66" t="s">
        <v>214</v>
      </c>
      <c r="B113" s="66" t="s">
        <v>110</v>
      </c>
      <c r="C113" s="67">
        <v>1331499.4099999999</v>
      </c>
      <c r="D113" s="67">
        <f t="shared" si="40"/>
        <v>1485100</v>
      </c>
      <c r="E113" s="67">
        <f>SUM(E114)</f>
        <v>1423050</v>
      </c>
      <c r="F113" s="67">
        <f t="shared" si="41"/>
        <v>1432000</v>
      </c>
      <c r="G113" s="67">
        <f t="shared" si="41"/>
        <v>1441000</v>
      </c>
    </row>
    <row r="114" spans="1:7" ht="38.25" x14ac:dyDescent="0.25">
      <c r="A114" s="68" t="s">
        <v>162</v>
      </c>
      <c r="B114" s="68" t="s">
        <v>161</v>
      </c>
      <c r="C114" s="69">
        <v>1331499.4099999999</v>
      </c>
      <c r="D114" s="69">
        <f>SUM(D115:D117)</f>
        <v>1485100</v>
      </c>
      <c r="E114" s="69">
        <f>SUM(E115:E117)</f>
        <v>1423050</v>
      </c>
      <c r="F114" s="69">
        <f>SUM(F115:F117)</f>
        <v>1432000</v>
      </c>
      <c r="G114" s="69">
        <f>SUM(G115:G117)</f>
        <v>1441000</v>
      </c>
    </row>
    <row r="115" spans="1:7" x14ac:dyDescent="0.25">
      <c r="A115" s="70">
        <v>31</v>
      </c>
      <c r="B115" s="99" t="s">
        <v>11</v>
      </c>
      <c r="C115" s="71">
        <v>1305426.8500000001</v>
      </c>
      <c r="D115" s="71">
        <v>1455200</v>
      </c>
      <c r="E115" s="71">
        <v>1393000</v>
      </c>
      <c r="F115" s="71">
        <f>1400000</f>
        <v>1400000</v>
      </c>
      <c r="G115" s="71">
        <v>1407000</v>
      </c>
    </row>
    <row r="116" spans="1:7" x14ac:dyDescent="0.25">
      <c r="A116" s="70">
        <v>32</v>
      </c>
      <c r="B116" s="99" t="s">
        <v>25</v>
      </c>
      <c r="C116" s="71">
        <v>25469.74</v>
      </c>
      <c r="D116" s="71">
        <v>29900</v>
      </c>
      <c r="E116" s="71">
        <v>30050</v>
      </c>
      <c r="F116" s="71">
        <v>32000</v>
      </c>
      <c r="G116" s="71">
        <v>34000</v>
      </c>
    </row>
    <row r="117" spans="1:7" x14ac:dyDescent="0.25">
      <c r="A117" s="70">
        <v>34</v>
      </c>
      <c r="B117" s="99" t="s">
        <v>111</v>
      </c>
      <c r="C117" s="71">
        <v>602.82000000000005</v>
      </c>
      <c r="D117" s="71">
        <v>0</v>
      </c>
      <c r="E117" s="71">
        <v>0</v>
      </c>
      <c r="F117" s="71">
        <v>0</v>
      </c>
      <c r="G117" s="71">
        <v>0</v>
      </c>
    </row>
    <row r="118" spans="1:7" x14ac:dyDescent="0.25">
      <c r="A118" s="105"/>
      <c r="B118" s="106"/>
      <c r="C118" s="107"/>
      <c r="D118" s="107"/>
      <c r="E118" s="107"/>
    </row>
    <row r="121" spans="1:7" ht="23.25" x14ac:dyDescent="0.35">
      <c r="C121" s="76" t="s">
        <v>114</v>
      </c>
    </row>
    <row r="126" spans="1:7" ht="23.25" x14ac:dyDescent="0.35">
      <c r="C126" s="76" t="s">
        <v>115</v>
      </c>
    </row>
  </sheetData>
  <mergeCells count="2">
    <mergeCell ref="A3:G3"/>
    <mergeCell ref="A1:G1"/>
  </mergeCells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HGPC</cp:lastModifiedBy>
  <cp:lastPrinted>2025-11-10T10:18:03Z</cp:lastPrinted>
  <dcterms:created xsi:type="dcterms:W3CDTF">2022-08-12T12:51:27Z</dcterms:created>
  <dcterms:modified xsi:type="dcterms:W3CDTF">2025-11-10T10:18:45Z</dcterms:modified>
</cp:coreProperties>
</file>