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GPC\Desktop\Rebalan i plan\Rebalans\2026\"/>
    </mc:Choice>
  </mc:AlternateContent>
  <xr:revisionPtr revIDLastSave="0" documentId="13_ncr:1_{8002AC69-2504-441A-955D-FA03AC5CB6A6}" xr6:coauthVersionLast="37" xr6:coauthVersionMax="47" xr10:uidLastSave="{00000000-0000-0000-0000-000000000000}"/>
  <bookViews>
    <workbookView xWindow="0" yWindow="0" windowWidth="28800" windowHeight="11085" firstSheet="4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2" r:id="rId7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0" i="12" l="1"/>
  <c r="E74" i="12"/>
  <c r="E70" i="12" s="1"/>
  <c r="C74" i="12"/>
  <c r="D75" i="12"/>
  <c r="D74" i="12" l="1"/>
  <c r="G12" i="8"/>
  <c r="G13" i="8"/>
  <c r="E116" i="12"/>
  <c r="D116" i="12" s="1"/>
  <c r="D117" i="12"/>
  <c r="G82" i="8" l="1"/>
  <c r="G84" i="8"/>
  <c r="G86" i="8"/>
  <c r="G80" i="8"/>
  <c r="G90" i="8"/>
  <c r="E90" i="8"/>
  <c r="G115" i="8"/>
  <c r="G63" i="8"/>
  <c r="E63" i="8"/>
  <c r="G69" i="8" l="1"/>
  <c r="E69" i="8"/>
  <c r="E34" i="8"/>
  <c r="G34" i="8"/>
  <c r="E32" i="8"/>
  <c r="G32" i="8"/>
  <c r="G45" i="8"/>
  <c r="F45" i="8" s="1"/>
  <c r="G47" i="8"/>
  <c r="F47" i="8" s="1"/>
  <c r="G43" i="8"/>
  <c r="F43" i="8" s="1"/>
  <c r="G41" i="8"/>
  <c r="F41" i="8" s="1"/>
  <c r="E34" i="12"/>
  <c r="E50" i="12"/>
  <c r="D50" i="12" s="1"/>
  <c r="D48" i="12"/>
  <c r="D25" i="12"/>
  <c r="D12" i="12"/>
  <c r="D13" i="12"/>
  <c r="D14" i="12"/>
  <c r="D17" i="12"/>
  <c r="D21" i="12"/>
  <c r="D23" i="12"/>
  <c r="D27" i="12"/>
  <c r="D28" i="12"/>
  <c r="D29" i="12"/>
  <c r="D30" i="12"/>
  <c r="D32" i="12"/>
  <c r="D33" i="12"/>
  <c r="D35" i="12"/>
  <c r="D36" i="12"/>
  <c r="D37" i="12"/>
  <c r="D38" i="12"/>
  <c r="D40" i="12"/>
  <c r="D41" i="12"/>
  <c r="D42" i="12"/>
  <c r="D44" i="12"/>
  <c r="D45" i="12"/>
  <c r="D46" i="12"/>
  <c r="D51" i="12"/>
  <c r="D53" i="12"/>
  <c r="D54" i="12"/>
  <c r="D55" i="12"/>
  <c r="D56" i="12"/>
  <c r="D59" i="12"/>
  <c r="D62" i="12"/>
  <c r="D65" i="12"/>
  <c r="D68" i="12"/>
  <c r="D69" i="12"/>
  <c r="D72" i="12"/>
  <c r="D73" i="12"/>
  <c r="D78" i="12"/>
  <c r="D80" i="12"/>
  <c r="D84" i="12"/>
  <c r="D85" i="12"/>
  <c r="D86" i="12"/>
  <c r="D88" i="12"/>
  <c r="D89" i="12"/>
  <c r="D90" i="12"/>
  <c r="D92" i="12"/>
  <c r="D93" i="12"/>
  <c r="D94" i="12"/>
  <c r="D97" i="12"/>
  <c r="D98" i="12"/>
  <c r="D101" i="12"/>
  <c r="D102" i="12"/>
  <c r="D105" i="12"/>
  <c r="D107" i="12"/>
  <c r="D111" i="12"/>
  <c r="D112" i="12"/>
  <c r="D113" i="12"/>
  <c r="D119" i="12"/>
  <c r="D120" i="12"/>
  <c r="D121" i="12"/>
  <c r="C118" i="12"/>
  <c r="C115" i="12" s="1"/>
  <c r="C114" i="12" s="1"/>
  <c r="C110" i="12"/>
  <c r="C109" i="12" s="1"/>
  <c r="C108" i="12" s="1"/>
  <c r="C106" i="12"/>
  <c r="C104" i="12"/>
  <c r="C100" i="12"/>
  <c r="C99" i="12"/>
  <c r="C96" i="12"/>
  <c r="C95" i="12"/>
  <c r="C91" i="12"/>
  <c r="C87" i="12"/>
  <c r="C83" i="12"/>
  <c r="C82" i="12" s="1"/>
  <c r="C81" i="12" s="1"/>
  <c r="C79" i="12"/>
  <c r="C77" i="12"/>
  <c r="C71" i="12"/>
  <c r="C67" i="12"/>
  <c r="C66" i="12" s="1"/>
  <c r="C64" i="12"/>
  <c r="C63" i="12" s="1"/>
  <c r="C61" i="12"/>
  <c r="C60" i="12" s="1"/>
  <c r="C58" i="12"/>
  <c r="C57" i="12" s="1"/>
  <c r="C52" i="12"/>
  <c r="C49" i="12" s="1"/>
  <c r="C47" i="12"/>
  <c r="C43" i="12"/>
  <c r="C39" i="12"/>
  <c r="C34" i="12"/>
  <c r="C31" i="12"/>
  <c r="C26" i="12"/>
  <c r="C24" i="12"/>
  <c r="C22" i="12"/>
  <c r="C20" i="12"/>
  <c r="C16" i="12"/>
  <c r="C15" i="12" s="1"/>
  <c r="C11" i="12"/>
  <c r="C10" i="12" s="1"/>
  <c r="F57" i="8"/>
  <c r="F58" i="8"/>
  <c r="F60" i="8"/>
  <c r="F61" i="8"/>
  <c r="F64" i="8"/>
  <c r="F70" i="8"/>
  <c r="F65" i="8"/>
  <c r="F66" i="8"/>
  <c r="F67" i="8"/>
  <c r="F68" i="8"/>
  <c r="F71" i="8"/>
  <c r="F72" i="8"/>
  <c r="F73" i="8"/>
  <c r="F74" i="8"/>
  <c r="F76" i="8"/>
  <c r="F77" i="8"/>
  <c r="F78" i="8"/>
  <c r="F79" i="8"/>
  <c r="F80" i="8"/>
  <c r="F81" i="8"/>
  <c r="F82" i="8"/>
  <c r="F83" i="8"/>
  <c r="F84" i="8"/>
  <c r="F85" i="8"/>
  <c r="F86" i="8"/>
  <c r="F87" i="8"/>
  <c r="F89" i="8"/>
  <c r="F92" i="8"/>
  <c r="F90" i="8"/>
  <c r="F91" i="8"/>
  <c r="F93" i="8"/>
  <c r="F94" i="8"/>
  <c r="F97" i="8"/>
  <c r="F98" i="8"/>
  <c r="F99" i="8"/>
  <c r="F100" i="8"/>
  <c r="F102" i="8"/>
  <c r="F103" i="8"/>
  <c r="F107" i="8"/>
  <c r="F108" i="8"/>
  <c r="F111" i="8"/>
  <c r="F112" i="8"/>
  <c r="F115" i="8"/>
  <c r="F116" i="8"/>
  <c r="F13" i="8"/>
  <c r="F14" i="8"/>
  <c r="F15" i="8"/>
  <c r="F16" i="8"/>
  <c r="F18" i="8"/>
  <c r="F19" i="8"/>
  <c r="F20" i="8"/>
  <c r="F21" i="8"/>
  <c r="F22" i="8"/>
  <c r="F24" i="8"/>
  <c r="F25" i="8"/>
  <c r="F27" i="8"/>
  <c r="F28" i="8"/>
  <c r="F29" i="8"/>
  <c r="F30" i="8"/>
  <c r="F33" i="8"/>
  <c r="F35" i="8"/>
  <c r="F36" i="8"/>
  <c r="F37" i="8"/>
  <c r="F38" i="8"/>
  <c r="F39" i="8"/>
  <c r="F42" i="8"/>
  <c r="F44" i="8"/>
  <c r="F46" i="8"/>
  <c r="F48" i="8"/>
  <c r="E114" i="8"/>
  <c r="E113" i="8"/>
  <c r="E110" i="8"/>
  <c r="E109" i="8"/>
  <c r="E106" i="8"/>
  <c r="E101" i="8"/>
  <c r="E96" i="8"/>
  <c r="E95" i="8"/>
  <c r="E88" i="8"/>
  <c r="E75" i="8"/>
  <c r="E59" i="8"/>
  <c r="E56" i="8"/>
  <c r="E40" i="8"/>
  <c r="E31" i="8"/>
  <c r="E26" i="8"/>
  <c r="E23" i="8"/>
  <c r="E17" i="8"/>
  <c r="E12" i="8"/>
  <c r="F33" i="3"/>
  <c r="F31" i="3"/>
  <c r="F30" i="3"/>
  <c r="F29" i="3"/>
  <c r="F28" i="3"/>
  <c r="F27" i="3"/>
  <c r="F19" i="3"/>
  <c r="F17" i="3"/>
  <c r="F16" i="3"/>
  <c r="F15" i="3"/>
  <c r="F14" i="3"/>
  <c r="F13" i="3"/>
  <c r="F12" i="3"/>
  <c r="E32" i="3"/>
  <c r="E25" i="3" s="1"/>
  <c r="E26" i="3"/>
  <c r="E18" i="3"/>
  <c r="E11" i="3"/>
  <c r="E10" i="3" s="1"/>
  <c r="G41" i="10"/>
  <c r="G44" i="10" s="1"/>
  <c r="G28" i="10"/>
  <c r="G20" i="10"/>
  <c r="G19" i="10"/>
  <c r="G17" i="10"/>
  <c r="F41" i="10"/>
  <c r="F44" i="10" s="1"/>
  <c r="F28" i="10"/>
  <c r="F18" i="10"/>
  <c r="F16" i="10"/>
  <c r="F15" i="10"/>
  <c r="C103" i="12" l="1"/>
  <c r="F34" i="8"/>
  <c r="E105" i="8"/>
  <c r="E104" i="8" s="1"/>
  <c r="G40" i="8"/>
  <c r="F21" i="10"/>
  <c r="E62" i="8"/>
  <c r="E55" i="8" s="1"/>
  <c r="E11" i="8"/>
  <c r="E10" i="8" s="1"/>
  <c r="C9" i="12"/>
  <c r="C19" i="12"/>
  <c r="C18" i="12" s="1"/>
  <c r="C76" i="12"/>
  <c r="F29" i="10"/>
  <c r="E11" i="12"/>
  <c r="C8" i="12" l="1"/>
  <c r="E54" i="8"/>
  <c r="E10" i="12"/>
  <c r="D10" i="12" s="1"/>
  <c r="D11" i="12"/>
  <c r="B10" i="5"/>
  <c r="B18" i="5"/>
  <c r="F34" i="10"/>
  <c r="G95" i="8"/>
  <c r="F95" i="8" s="1"/>
  <c r="F40" i="8"/>
  <c r="F35" i="10" l="1"/>
  <c r="F36" i="10" s="1"/>
  <c r="G113" i="8"/>
  <c r="F113" i="8" s="1"/>
  <c r="G109" i="8"/>
  <c r="F109" i="8" s="1"/>
  <c r="G106" i="8"/>
  <c r="F106" i="8" s="1"/>
  <c r="G96" i="8"/>
  <c r="F96" i="8" s="1"/>
  <c r="G75" i="8"/>
  <c r="F75" i="8" s="1"/>
  <c r="F69" i="8"/>
  <c r="G59" i="8"/>
  <c r="F59" i="8" s="1"/>
  <c r="F32" i="8"/>
  <c r="G17" i="8"/>
  <c r="F17" i="8" s="1"/>
  <c r="G62" i="8" l="1"/>
  <c r="F62" i="8" s="1"/>
  <c r="F63" i="8"/>
  <c r="G16" i="10"/>
  <c r="E118" i="12"/>
  <c r="D118" i="12" l="1"/>
  <c r="E115" i="12"/>
  <c r="G31" i="8"/>
  <c r="F31" i="8" s="1"/>
  <c r="E96" i="12"/>
  <c r="D96" i="12" s="1"/>
  <c r="F12" i="8"/>
  <c r="D34" i="12"/>
  <c r="E31" i="12"/>
  <c r="D31" i="12" s="1"/>
  <c r="E26" i="12"/>
  <c r="E22" i="12"/>
  <c r="D115" i="12"/>
  <c r="G56" i="8"/>
  <c r="F56" i="8" s="1"/>
  <c r="D22" i="12" l="1"/>
  <c r="D26" i="12"/>
  <c r="G114" i="8"/>
  <c r="F114" i="8" s="1"/>
  <c r="G110" i="8"/>
  <c r="F110" i="8" s="1"/>
  <c r="G101" i="8"/>
  <c r="F101" i="8" s="1"/>
  <c r="G105" i="8" l="1"/>
  <c r="G104" i="8" l="1"/>
  <c r="F104" i="8" s="1"/>
  <c r="F105" i="8"/>
  <c r="G26" i="8"/>
  <c r="F26" i="8" s="1"/>
  <c r="G23" i="8"/>
  <c r="F23" i="8" s="1"/>
  <c r="G11" i="8" l="1"/>
  <c r="G10" i="8" l="1"/>
  <c r="F10" i="8" s="1"/>
  <c r="F11" i="8"/>
  <c r="E95" i="12"/>
  <c r="D95" i="12" s="1"/>
  <c r="E64" i="12"/>
  <c r="D64" i="12" s="1"/>
  <c r="E47" i="12"/>
  <c r="D47" i="12" s="1"/>
  <c r="E39" i="12"/>
  <c r="E24" i="12"/>
  <c r="E114" i="12"/>
  <c r="E110" i="12"/>
  <c r="E106" i="12"/>
  <c r="D106" i="12" s="1"/>
  <c r="E104" i="12"/>
  <c r="D104" i="12" s="1"/>
  <c r="E100" i="12"/>
  <c r="E91" i="12"/>
  <c r="D91" i="12" s="1"/>
  <c r="E87" i="12"/>
  <c r="D87" i="12" s="1"/>
  <c r="E83" i="12"/>
  <c r="E79" i="12"/>
  <c r="D79" i="12" s="1"/>
  <c r="E77" i="12"/>
  <c r="D77" i="12" s="1"/>
  <c r="E67" i="12"/>
  <c r="E61" i="12"/>
  <c r="E58" i="12"/>
  <c r="E52" i="12"/>
  <c r="E43" i="12"/>
  <c r="D43" i="12" s="1"/>
  <c r="E20" i="12"/>
  <c r="D20" i="12" s="1"/>
  <c r="E16" i="12"/>
  <c r="D24" i="12" l="1"/>
  <c r="E19" i="12"/>
  <c r="D19" i="12" s="1"/>
  <c r="D39" i="12"/>
  <c r="D114" i="12"/>
  <c r="D71" i="12"/>
  <c r="E15" i="12"/>
  <c r="D16" i="12"/>
  <c r="E57" i="12"/>
  <c r="D57" i="12" s="1"/>
  <c r="D58" i="12"/>
  <c r="E109" i="12"/>
  <c r="D110" i="12"/>
  <c r="E99" i="12"/>
  <c r="D99" i="12" s="1"/>
  <c r="D100" i="12"/>
  <c r="E49" i="12"/>
  <c r="D49" i="12" s="1"/>
  <c r="D52" i="12"/>
  <c r="E60" i="12"/>
  <c r="D60" i="12" s="1"/>
  <c r="D61" i="12"/>
  <c r="E66" i="12"/>
  <c r="D66" i="12" s="1"/>
  <c r="D67" i="12"/>
  <c r="E82" i="12"/>
  <c r="D83" i="12"/>
  <c r="E63" i="12"/>
  <c r="D63" i="12" s="1"/>
  <c r="E103" i="12"/>
  <c r="D103" i="12" s="1"/>
  <c r="E76" i="12"/>
  <c r="D76" i="12" s="1"/>
  <c r="D70" i="12" l="1"/>
  <c r="E108" i="12"/>
  <c r="D108" i="12" s="1"/>
  <c r="D109" i="12"/>
  <c r="E9" i="12"/>
  <c r="D9" i="12" s="1"/>
  <c r="D15" i="12"/>
  <c r="E81" i="12"/>
  <c r="D81" i="12" s="1"/>
  <c r="D82" i="12"/>
  <c r="G26" i="3"/>
  <c r="F26" i="3" s="1"/>
  <c r="G32" i="3"/>
  <c r="F32" i="3" s="1"/>
  <c r="G11" i="3"/>
  <c r="F11" i="3" s="1"/>
  <c r="G18" i="3"/>
  <c r="F18" i="3" s="1"/>
  <c r="G88" i="8"/>
  <c r="E18" i="12" l="1"/>
  <c r="E8" i="12" s="1"/>
  <c r="D8" i="12" s="1"/>
  <c r="G55" i="8"/>
  <c r="F88" i="8"/>
  <c r="G25" i="3"/>
  <c r="F25" i="3" s="1"/>
  <c r="G10" i="3"/>
  <c r="F10" i="3" s="1"/>
  <c r="D18" i="12" l="1"/>
  <c r="D10" i="5"/>
  <c r="C10" i="5" s="1"/>
  <c r="D18" i="5"/>
  <c r="C18" i="5" s="1"/>
  <c r="G54" i="8"/>
  <c r="F54" i="8" s="1"/>
  <c r="F55" i="8"/>
  <c r="H41" i="10"/>
  <c r="H44" i="10" s="1"/>
  <c r="H28" i="10"/>
  <c r="H18" i="10" l="1"/>
  <c r="G18" i="10" s="1"/>
  <c r="H15" i="10" l="1"/>
  <c r="H21" i="10" l="1"/>
  <c r="G21" i="10" s="1"/>
  <c r="G15" i="10"/>
  <c r="H29" i="10" l="1"/>
  <c r="H34" i="10" s="1"/>
  <c r="G34" i="10" s="1"/>
  <c r="G36" i="10" s="1"/>
  <c r="G29" i="10"/>
  <c r="H35" i="10" l="1"/>
  <c r="H36" i="10" s="1"/>
</calcChain>
</file>

<file path=xl/sharedStrings.xml><?xml version="1.0" encoding="utf-8"?>
<sst xmlns="http://schemas.openxmlformats.org/spreadsheetml/2006/main" count="504" uniqueCount="209">
  <si>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</si>
  <si>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</si>
  <si>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</si>
  <si>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</si>
  <si>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</si>
  <si>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</si>
  <si>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</si>
  <si>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</si>
  <si>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</si>
  <si>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</si>
  <si>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</si>
  <si>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</si>
  <si>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</si>
  <si>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</si>
  <si>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</si>
  <si>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</si>
  <si>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</si>
  <si>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</si>
  <si>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</si>
  <si>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</si>
  <si>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</si>
  <si>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</si>
  <si>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</si>
  <si>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</si>
  <si>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</si>
  <si>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</si>
  <si>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</si>
  <si>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</si>
  <si>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</si>
  <si>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</si>
  <si>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</si>
  <si>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</si>
  <si>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</si>
  <si>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</si>
  <si>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</si>
  <si>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</si>
  <si>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</si>
  <si>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</si>
  <si>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</si>
  <si>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</si>
  <si>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</si>
  <si>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</si>
  <si>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</si>
  <si>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</si>
  <si>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</si>
  <si>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</si>
  <si>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</si>
  <si>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</si>
  <si>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</si>
  <si>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</si>
  <si>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</si>
  <si>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</si>
  <si>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</si>
  <si>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</si>
  <si>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</si>
  <si>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</si>
  <si>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</si>
  <si>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</si>
  <si>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</si>
  <si>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</si>
  <si>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</si>
  <si>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</si>
  <si>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</si>
  <si>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</si>
  <si>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</si>
  <si>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Proračun za 2025.</t>
  </si>
  <si>
    <t>Glava 00301</t>
  </si>
  <si>
    <t>PK-OSNOVNA ŠKOLA:</t>
  </si>
  <si>
    <t>DECENTRALIZIRANE FUN.-MINIMALNI FIN.STANDARD</t>
  </si>
  <si>
    <t>REDOVNA PROGRAMSKA DJELATNOST OSNOVNIH ŠKOLA</t>
  </si>
  <si>
    <t>POREZNI PRIHODI ZA DECENTRALIZIRANE FUNKCIJE</t>
  </si>
  <si>
    <t>Financijski rashodi</t>
  </si>
  <si>
    <t>KAPITALNA ULAGANJA U OPREMU - DECENTR.SREDSTVA</t>
  </si>
  <si>
    <t>ŠIRE JAVNE POTREBE-IZNAD MINIMALNOG STANDARDA</t>
  </si>
  <si>
    <t>IZVANNASTAVNE I IZVANŠKOLSKE AKTIVNOSTI</t>
  </si>
  <si>
    <t>Izvor 1.1.1.</t>
  </si>
  <si>
    <t>PRIHODI OD GRADA</t>
  </si>
  <si>
    <t>Izvor 3.1.1.</t>
  </si>
  <si>
    <t>VLASTITI PRIHODI-PK</t>
  </si>
  <si>
    <t>Rezultat poslovanja</t>
  </si>
  <si>
    <t>Izvor 4.3.1.</t>
  </si>
  <si>
    <t>PRIHODI ZA POSEBNE NAMJENE-PK</t>
  </si>
  <si>
    <t>Donacije i ostali rashodi</t>
  </si>
  <si>
    <t>NABAVKA UDŽENIKA I PRIBORA</t>
  </si>
  <si>
    <t>OSIGURANJE UČENIKA OSNOVNIH ŠKOLA</t>
  </si>
  <si>
    <t>PROMETNI ODGOJ I SIGURNOST U PROMETU-POLIGON</t>
  </si>
  <si>
    <t>PRIHODI OD GRADA/PLAN ŠKOLE</t>
  </si>
  <si>
    <t>PROJEKT E-ŠKOLE</t>
  </si>
  <si>
    <t>VLASTITA I NAMJENSKA SREDSTVA OSNOVNIH ŠKOLA</t>
  </si>
  <si>
    <t>VLASTITI PRIHODI</t>
  </si>
  <si>
    <t>UREĐENJE OKOLIŠA ŠKOLA</t>
  </si>
  <si>
    <t xml:space="preserve">Izvor 6.1.1. </t>
  </si>
  <si>
    <t xml:space="preserve">DONACIJE-PK </t>
  </si>
  <si>
    <t>Aktivnost S023201T320103</t>
  </si>
  <si>
    <t>EU PROJEKTI  KOJE PROVODE OŠ / ERASMUS/</t>
  </si>
  <si>
    <t>Izvor 5.1.1.</t>
  </si>
  <si>
    <t>POMOĆI OD MEĐUNARODNIH ORGANIZACIJA I TIJELA EU-PK</t>
  </si>
  <si>
    <t>Aktivnost S023201T320105</t>
  </si>
  <si>
    <t>"S POMOĆNIKOM MOGU BOLJE V"-EU</t>
  </si>
  <si>
    <t>PRIHODI OD GRADA/ plan škole</t>
  </si>
  <si>
    <t>Aktivnost S023201T320111</t>
  </si>
  <si>
    <t>"S POMOĆNIKOM MOGU BOLJE VI"-EU</t>
  </si>
  <si>
    <t>PREHRANA UČENIKA</t>
  </si>
  <si>
    <t>KAPITALNA ULAGANJA U OŠ - IZNAD STANDARDA</t>
  </si>
  <si>
    <t>NABAVKA ŠKOLSKE LEKTIRE</t>
  </si>
  <si>
    <t>RASHODI ZA ZAPOSLENE U OSNOVNIM ŠKOLAMA</t>
  </si>
  <si>
    <t>RASHODI ZA ZAPOSLENE</t>
  </si>
  <si>
    <t>Fin. Rashodi (tužbe)</t>
  </si>
  <si>
    <t>Naknade građanima i kućanstvima na temelju osiguranja i druge naknade</t>
  </si>
  <si>
    <t>"S POMOĆNIKOM MOGU BOLJE VII"-EU</t>
  </si>
  <si>
    <t>Izvor 1.1.2.</t>
  </si>
  <si>
    <t>Izvor 9.4.1.</t>
  </si>
  <si>
    <t>PRIHODI ZA POSEBNE NAMJENE-PRENESENI REZULTAT-PK</t>
  </si>
  <si>
    <t>Izvor 9.6.1.</t>
  </si>
  <si>
    <t>DONACIJE-PRENESENI REZULTAT-PK</t>
  </si>
  <si>
    <t xml:space="preserve">09 Obrazovanje </t>
  </si>
  <si>
    <t>091 Predškolsko i osnovno obrazovanje</t>
  </si>
  <si>
    <t>0912 Osnovno obrazovanje</t>
  </si>
  <si>
    <t>Izvor</t>
  </si>
  <si>
    <t>Pomoć od međ. institucija</t>
  </si>
  <si>
    <t>Prihodi od imovine</t>
  </si>
  <si>
    <t>3.1.1.</t>
  </si>
  <si>
    <t>Vlastiti prihodi</t>
  </si>
  <si>
    <t>Prihodi od upravnih i administativnih pristojbi, pristojbi po posebnim propisima i naknada</t>
  </si>
  <si>
    <t>4.3.1.</t>
  </si>
  <si>
    <t>Prihodi za posebne namjene</t>
  </si>
  <si>
    <t>Prihodi od prodaje proizvoda i robe te pruženih usluga</t>
  </si>
  <si>
    <t>6.1.1.</t>
  </si>
  <si>
    <t>Donacije</t>
  </si>
  <si>
    <t>1.1.1.</t>
  </si>
  <si>
    <t>Prihodi iz nadležnog proračuna</t>
  </si>
  <si>
    <t>Vlastiti izvori</t>
  </si>
  <si>
    <t>9.3.1.</t>
  </si>
  <si>
    <t>9.6.1.</t>
  </si>
  <si>
    <t>9.4.1.</t>
  </si>
  <si>
    <t>9.5.1.</t>
  </si>
  <si>
    <t>Opći prihodi i primici</t>
  </si>
  <si>
    <t>1.1.2.</t>
  </si>
  <si>
    <t>1.1.2</t>
  </si>
  <si>
    <t>Prihodi za posebne namjene-preneseni rezultat</t>
  </si>
  <si>
    <t>Donacije-preneseni rezultat-pk</t>
  </si>
  <si>
    <t>Donacije-preneseni rezultat</t>
  </si>
  <si>
    <t>Proračun za 2026.</t>
  </si>
  <si>
    <t>Izvor 9.3.1.</t>
  </si>
  <si>
    <t>VLASTITI PRIHODI - PRENESENI REZULTAT</t>
  </si>
  <si>
    <t>Izvor 9.5.1.</t>
  </si>
  <si>
    <t>POMOĆI - PRENESENI REZULTAT</t>
  </si>
  <si>
    <t>SUSTAV VIDEO NADZORA</t>
  </si>
  <si>
    <t>Vlastiti prihodi - preneseni rezultat</t>
  </si>
  <si>
    <t>Pomoći - preneseni rezultat</t>
  </si>
  <si>
    <t>POMOĆI IZ DRŽAVNOG PROR. KROZ OPĆE PRIHODE I PRIMITKE-PK</t>
  </si>
  <si>
    <t xml:space="preserve">Izvor 5.0.111 </t>
  </si>
  <si>
    <t>Pomoći iz državnog pror. Kroz opće prihode i primitke-pk</t>
  </si>
  <si>
    <t xml:space="preserve">5.0.111 </t>
  </si>
  <si>
    <t>Pomoć.drž.pror.nac.suf.eu proj-predfin.opć.ph i prim-pk</t>
  </si>
  <si>
    <t xml:space="preserve"> Pomoć.drž.pror.nac.suf.eu proj-predfin.opć.ph i prim-pk</t>
  </si>
  <si>
    <t>Programi unije-predfin.opć.ph i primit-pk</t>
  </si>
  <si>
    <t>5.1.0111</t>
  </si>
  <si>
    <t>Pomoći iz županijskog proračuna-pk</t>
  </si>
  <si>
    <t>5.2.11</t>
  </si>
  <si>
    <t>Izvor 5.2.11</t>
  </si>
  <si>
    <t>Ostale pomoći od izvanproračunskih korisnika-pk</t>
  </si>
  <si>
    <t xml:space="preserve">Izvor 5.2.31 </t>
  </si>
  <si>
    <t xml:space="preserve">5.2.31 </t>
  </si>
  <si>
    <t>5.0.</t>
  </si>
  <si>
    <t xml:space="preserve">Pomoći iz državnog pror. </t>
  </si>
  <si>
    <t>Programi unije</t>
  </si>
  <si>
    <t>5.1.</t>
  </si>
  <si>
    <t>5.2.</t>
  </si>
  <si>
    <t>Ostale pomoći</t>
  </si>
  <si>
    <t>3.1.</t>
  </si>
  <si>
    <t>4.3.</t>
  </si>
  <si>
    <t>6.1.</t>
  </si>
  <si>
    <t>1.1.</t>
  </si>
  <si>
    <t>9.3.</t>
  </si>
  <si>
    <t>9.4.</t>
  </si>
  <si>
    <t>9.5.</t>
  </si>
  <si>
    <t>9.6.</t>
  </si>
  <si>
    <t xml:space="preserve">Vlastiti prihodi </t>
  </si>
  <si>
    <t>Pomoći</t>
  </si>
  <si>
    <t xml:space="preserve">Naziv škole: Osnovna škola Žrnovnica </t>
  </si>
  <si>
    <t>Sjedište i adresa: Hrvatskih Velikana 41</t>
  </si>
  <si>
    <t>21251 ŽRNOVNICA</t>
  </si>
  <si>
    <t>OIB: 72625014173</t>
  </si>
  <si>
    <t>RKP: 13509</t>
  </si>
  <si>
    <t>Izvor 5.0.111</t>
  </si>
  <si>
    <t>Izvor 5.0.12112</t>
  </si>
  <si>
    <t>5.0.12112</t>
  </si>
  <si>
    <t>Aktivnost C021500A150001</t>
  </si>
  <si>
    <t>Program C021500</t>
  </si>
  <si>
    <t>Aktivnost C021500K150001</t>
  </si>
  <si>
    <t>Aktivnost C021501A150103</t>
  </si>
  <si>
    <t>Program C021501</t>
  </si>
  <si>
    <t>Aktivnost C021501A150107</t>
  </si>
  <si>
    <t>Aktivnost C021501A150114</t>
  </si>
  <si>
    <t>Aktivnost C021501A150105</t>
  </si>
  <si>
    <t>Aktivnost C021501A150108</t>
  </si>
  <si>
    <t>Aktivnost C021501A150109</t>
  </si>
  <si>
    <t>Aktivnost C021501A150113</t>
  </si>
  <si>
    <t>Aktivnost C021501A150112</t>
  </si>
  <si>
    <t>Aktivnost C021501T150104</t>
  </si>
  <si>
    <t>Aktivnost C021501T150101</t>
  </si>
  <si>
    <t>Aktivnost C021501K150101</t>
  </si>
  <si>
    <t>Aktivnost C021502A150201</t>
  </si>
  <si>
    <t>Program C021502</t>
  </si>
  <si>
    <t xml:space="preserve">PRIJEDLOG IZMJENA I DOPUNA FINANCIJSKI PLAN PRORAČUNSKOG KORISNIKA JEDINICE LOKALNE I PODRUČNE(REGIONALNE) SAMOUPRAVE ZA 2026. </t>
  </si>
  <si>
    <t>Povećanje / smanjenje iznosa</t>
  </si>
  <si>
    <t>I. Izmjena plana 2026.</t>
  </si>
  <si>
    <t>5.0.112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</si>
</sst>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[$-1041A]#,##0.00;\-\ #,##0.00"/>
    <numFmt numFmtId="165" formatCode="#,##0.00_ ;\-#,##0.00\ 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  <charset val="238"/>
    </font>
    <font>
      <i/>
      <sz val="11"/>
      <color rgb="FF000000"/>
      <name val="Calibri"/>
      <family val="2"/>
      <charset val="238"/>
      <scheme val="minor"/>
    </font>
    <font>
      <b/>
      <sz val="10"/>
      <color indexed="8"/>
      <name val="Arial"/>
      <family val="2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2">
    <xf numFmtId="0" fontId="0" fillId="0" borderId="0"/>
    <xf numFmtId="0" fontId="21" fillId="0" borderId="0"/>
  </cellStyleXfs>
  <cellXfs count="17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5" borderId="6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vertical="center" wrapText="1" readingOrder="1"/>
      <protection locked="0"/>
    </xf>
    <xf numFmtId="0" fontId="7" fillId="6" borderId="8" xfId="0" applyFont="1" applyFill="1" applyBorder="1" applyAlignment="1" applyProtection="1">
      <alignment vertical="center" wrapText="1" readingOrder="1"/>
      <protection locked="0"/>
    </xf>
    <xf numFmtId="164" fontId="7" fillId="6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7" borderId="3" xfId="0" applyFont="1" applyFill="1" applyBorder="1" applyAlignment="1" applyProtection="1">
      <alignment vertical="center" wrapText="1" readingOrder="1"/>
      <protection locked="0"/>
    </xf>
    <xf numFmtId="0" fontId="9" fillId="7" borderId="1" xfId="0" applyFont="1" applyFill="1" applyBorder="1" applyAlignment="1" applyProtection="1">
      <alignment vertical="center" wrapText="1" readingOrder="1"/>
      <protection locked="0"/>
    </xf>
    <xf numFmtId="164" fontId="9" fillId="7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3" xfId="0" applyFont="1" applyFill="1" applyBorder="1" applyAlignment="1" applyProtection="1">
      <alignment vertical="center" wrapText="1" readingOrder="1"/>
      <protection locked="0"/>
    </xf>
    <xf numFmtId="164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3" xfId="0" applyFont="1" applyFill="1" applyBorder="1" applyAlignment="1" applyProtection="1">
      <alignment vertical="center" wrapText="1" readingOrder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164" fontId="7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Fill="1"/>
    <xf numFmtId="165" fontId="0" fillId="0" borderId="0" xfId="0" applyNumberFormat="1"/>
    <xf numFmtId="165" fontId="0" fillId="0" borderId="0" xfId="0" applyNumberFormat="1" applyFill="1"/>
    <xf numFmtId="44" fontId="0" fillId="0" borderId="0" xfId="0" applyNumberFormat="1"/>
    <xf numFmtId="14" fontId="18" fillId="0" borderId="3" xfId="0" applyNumberFormat="1" applyFont="1" applyFill="1" applyBorder="1" applyAlignment="1" applyProtection="1">
      <alignment vertical="center" wrapText="1" readingOrder="1"/>
      <protection locked="0"/>
    </xf>
    <xf numFmtId="49" fontId="19" fillId="0" borderId="3" xfId="0" applyNumberFormat="1" applyFont="1" applyFill="1" applyBorder="1" applyAlignment="1" applyProtection="1">
      <alignment horizontal="left" vertical="center"/>
      <protection hidden="1"/>
    </xf>
    <xf numFmtId="0" fontId="0" fillId="0" borderId="3" xfId="0" applyBorder="1"/>
    <xf numFmtId="49" fontId="20" fillId="0" borderId="3" xfId="0" applyNumberFormat="1" applyFont="1" applyFill="1" applyBorder="1" applyAlignment="1" applyProtection="1">
      <alignment horizontal="left" vertical="center"/>
      <protection hidden="1"/>
    </xf>
    <xf numFmtId="3" fontId="0" fillId="0" borderId="3" xfId="0" applyNumberFormat="1" applyBorder="1"/>
    <xf numFmtId="3" fontId="6" fillId="4" borderId="3" xfId="0" applyNumberFormat="1" applyFont="1" applyFill="1" applyBorder="1" applyAlignment="1" applyProtection="1">
      <alignment horizontal="right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 wrapText="1"/>
    </xf>
    <xf numFmtId="0" fontId="23" fillId="0" borderId="3" xfId="0" applyFont="1" applyBorder="1"/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right" wrapText="1"/>
    </xf>
    <xf numFmtId="0" fontId="0" fillId="4" borderId="0" xfId="0" applyFill="1"/>
    <xf numFmtId="0" fontId="6" fillId="4" borderId="4" xfId="0" applyNumberFormat="1" applyFont="1" applyFill="1" applyBorder="1" applyAlignment="1" applyProtection="1">
      <alignment horizontal="left" vertical="center" wrapText="1"/>
    </xf>
    <xf numFmtId="3" fontId="6" fillId="4" borderId="4" xfId="0" applyNumberFormat="1" applyFont="1" applyFill="1" applyBorder="1" applyAlignment="1" applyProtection="1">
      <alignment horizontal="right" vertical="center" wrapText="1"/>
    </xf>
    <xf numFmtId="0" fontId="8" fillId="0" borderId="3" xfId="0" quotePrefix="1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 wrapText="1"/>
    </xf>
    <xf numFmtId="14" fontId="8" fillId="2" borderId="3" xfId="0" applyNumberFormat="1" applyFont="1" applyFill="1" applyBorder="1" applyAlignment="1" applyProtection="1">
      <alignment horizontal="left" vertical="center" wrapText="1"/>
    </xf>
    <xf numFmtId="0" fontId="24" fillId="0" borderId="3" xfId="0" applyFont="1" applyBorder="1"/>
    <xf numFmtId="3" fontId="24" fillId="0" borderId="3" xfId="0" applyNumberFormat="1" applyFont="1" applyBorder="1"/>
    <xf numFmtId="49" fontId="0" fillId="0" borderId="3" xfId="0" applyNumberFormat="1" applyBorder="1"/>
    <xf numFmtId="0" fontId="5" fillId="0" borderId="0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18" fillId="0" borderId="3" xfId="0" applyFont="1" applyFill="1" applyBorder="1" applyAlignment="1" applyProtection="1">
      <alignment vertical="center" wrapText="1" readingOrder="1"/>
      <protection locked="0"/>
    </xf>
    <xf numFmtId="0" fontId="18" fillId="0" borderId="3" xfId="0" quotePrefix="1" applyFont="1" applyFill="1" applyBorder="1" applyAlignment="1" applyProtection="1">
      <alignment vertical="center" wrapText="1" readingOrder="1"/>
      <protection locked="0"/>
    </xf>
    <xf numFmtId="164" fontId="21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8" fillId="2" borderId="3" xfId="0" quotePrefix="1" applyNumberFormat="1" applyFont="1" applyFill="1" applyBorder="1" applyAlignment="1" applyProtection="1">
      <alignment horizontal="left" vertical="center" wrapText="1"/>
    </xf>
    <xf numFmtId="14" fontId="8" fillId="2" borderId="3" xfId="0" quotePrefix="1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vertical="center" wrapText="1" readingOrder="1"/>
      <protection locked="0"/>
    </xf>
    <xf numFmtId="0" fontId="7" fillId="0" borderId="0" xfId="0" applyFont="1" applyFill="1" applyBorder="1" applyAlignment="1" applyProtection="1">
      <alignment horizontal="left" vertical="center" wrapText="1" readingOrder="1"/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3" fontId="0" fillId="0" borderId="0" xfId="0" applyNumberFormat="1"/>
    <xf numFmtId="164" fontId="7" fillId="0" borderId="9" xfId="0" applyNumberFormat="1" applyFont="1" applyFill="1" applyBorder="1" applyAlignment="1" applyProtection="1">
      <alignment horizontal="right" vertical="center" wrapText="1" readingOrder="1"/>
      <protection locked="0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3" fillId="0" borderId="0" xfId="0" applyFont="1"/>
    <xf numFmtId="0" fontId="0" fillId="0" borderId="0" xfId="0" applyFont="1"/>
    <xf numFmtId="0" fontId="27" fillId="4" borderId="4" xfId="0" applyNumberFormat="1" applyFont="1" applyFill="1" applyBorder="1" applyAlignment="1" applyProtection="1">
      <alignment horizontal="center" vertical="center" wrapText="1"/>
    </xf>
    <xf numFmtId="0" fontId="28" fillId="0" borderId="0" xfId="0" quotePrefix="1" applyFont="1"/>
    <xf numFmtId="0" fontId="8" fillId="2" borderId="3" xfId="0" quotePrefix="1" applyNumberFormat="1" applyFont="1" applyFill="1" applyBorder="1" applyAlignment="1" applyProtection="1">
      <alignment horizontal="left" vertical="center" wrapText="1"/>
    </xf>
    <xf numFmtId="0" fontId="29" fillId="0" borderId="3" xfId="0" applyFont="1" applyBorder="1"/>
    <xf numFmtId="0" fontId="26" fillId="0" borderId="0" xfId="0" applyFont="1"/>
    <xf numFmtId="0" fontId="8" fillId="2" borderId="9" xfId="0" quotePrefix="1" applyFont="1" applyFill="1" applyBorder="1" applyAlignment="1">
      <alignment horizontal="left" vertical="center" wrapText="1"/>
    </xf>
    <xf numFmtId="0" fontId="26" fillId="0" borderId="3" xfId="0" applyFont="1" applyBorder="1"/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/>
    </xf>
    <xf numFmtId="0" fontId="30" fillId="0" borderId="0" xfId="0" applyFont="1"/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14" fontId="9" fillId="2" borderId="3" xfId="0" quotePrefix="1" applyNumberFormat="1" applyFont="1" applyFill="1" applyBorder="1" applyAlignment="1">
      <alignment horizontal="left" vertical="center"/>
    </xf>
    <xf numFmtId="3" fontId="33" fillId="0" borderId="3" xfId="0" applyNumberFormat="1" applyFont="1" applyFill="1" applyBorder="1" applyAlignment="1">
      <alignment horizontal="right"/>
    </xf>
    <xf numFmtId="0" fontId="9" fillId="2" borderId="3" xfId="0" quotePrefix="1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49" fontId="34" fillId="0" borderId="10" xfId="0" applyNumberFormat="1" applyFont="1" applyFill="1" applyBorder="1" applyAlignment="1" applyProtection="1">
      <alignment horizontal="left" vertical="top" wrapText="1"/>
      <protection hidden="1"/>
    </xf>
    <xf numFmtId="0" fontId="25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35" fillId="0" borderId="3" xfId="0" applyFont="1" applyBorder="1"/>
    <xf numFmtId="3" fontId="1" fillId="0" borderId="3" xfId="0" applyNumberFormat="1" applyFont="1" applyFill="1" applyBorder="1"/>
    <xf numFmtId="3" fontId="23" fillId="0" borderId="3" xfId="0" applyNumberFormat="1" applyFont="1" applyFill="1" applyBorder="1"/>
    <xf numFmtId="3" fontId="1" fillId="0" borderId="3" xfId="0" applyNumberFormat="1" applyFont="1" applyBorder="1"/>
    <xf numFmtId="3" fontId="23" fillId="0" borderId="3" xfId="0" applyNumberFormat="1" applyFont="1" applyBorder="1"/>
    <xf numFmtId="3" fontId="6" fillId="0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33" fillId="2" borderId="3" xfId="0" applyNumberFormat="1" applyFont="1" applyFill="1" applyBorder="1" applyAlignment="1">
      <alignment horizontal="right"/>
    </xf>
    <xf numFmtId="0" fontId="31" fillId="0" borderId="3" xfId="0" applyFont="1" applyBorder="1"/>
    <xf numFmtId="0" fontId="8" fillId="2" borderId="7" xfId="0" quotePrefix="1" applyFont="1" applyFill="1" applyBorder="1" applyAlignment="1">
      <alignment horizontal="left" vertical="center"/>
    </xf>
    <xf numFmtId="0" fontId="32" fillId="0" borderId="1" xfId="0" quotePrefix="1" applyFont="1" applyBorder="1"/>
    <xf numFmtId="0" fontId="32" fillId="0" borderId="3" xfId="0" quotePrefix="1" applyFont="1" applyBorder="1"/>
    <xf numFmtId="14" fontId="8" fillId="2" borderId="7" xfId="0" quotePrefix="1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 applyProtection="1">
      <alignment horizontal="right" wrapText="1"/>
    </xf>
    <xf numFmtId="3" fontId="33" fillId="2" borderId="3" xfId="0" applyNumberFormat="1" applyFont="1" applyFill="1" applyBorder="1" applyAlignment="1" applyProtection="1">
      <alignment horizontal="right" wrapText="1"/>
    </xf>
    <xf numFmtId="14" fontId="9" fillId="2" borderId="3" xfId="0" applyNumberFormat="1" applyFont="1" applyFill="1" applyBorder="1" applyAlignment="1" applyProtection="1">
      <alignment horizontal="left" vertical="center" wrapText="1"/>
    </xf>
    <xf numFmtId="0" fontId="3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0" fillId="0" borderId="0" xfId="0" applyAlignment="1">
      <alignment horizont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</cellXfs>
  <cellStyles count="2">
    <cellStyle name="Normalno" xfId="0" builtinId="0"/>
    <cellStyle name="Normalno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3</xdr:col>
      <xdr:colOff>28575</xdr:colOff>
      <xdr:row>6</xdr:row>
      <xdr:rowOff>97971</xdr:rowOff>
    </xdr:to>
    <xdr:pic>
      <xdr:nvPicPr>
        <xdr:cNvPr id="3" name="Slika 2" descr="C:\Users\HGPC\AppData\Local\Temp\{DC8C6E0A-4293-48AF-990B-01D287C9199A}.tmp">
          <a:extLst>
            <a:ext uri="{FF2B5EF4-FFF2-40B4-BE49-F238E27FC236}">
              <a16:creationId xmlns:a16="http://schemas.microsoft.com/office/drawing/2014/main" id="{F35A469D-280C-4E0B-AA2C-4758CDC0CD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419225" cy="16219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workbookViewId="0">
      <selection activeCell="H17" sqref="H17"/>
    </sheetView>
  </sheetViews>
  <sheetFormatPr defaultRowHeight="15" x14ac:dyDescent="0.25"/>
  <cols>
    <col min="5" max="8" width="25.28515625" customWidth="1"/>
  </cols>
  <sheetData>
    <row r="1" spans="1:8" x14ac:dyDescent="0.25">
      <c r="A1" s="148"/>
    </row>
    <row r="2" spans="1:8" ht="21" x14ac:dyDescent="0.25">
      <c r="A2" s="148"/>
      <c r="E2" s="144" t="s">
        <v>180</v>
      </c>
    </row>
    <row r="3" spans="1:8" ht="21" x14ac:dyDescent="0.25">
      <c r="A3" s="148"/>
      <c r="E3" s="144" t="s">
        <v>181</v>
      </c>
    </row>
    <row r="4" spans="1:8" ht="21" x14ac:dyDescent="0.25">
      <c r="A4" s="145"/>
      <c r="E4" s="144" t="s">
        <v>182</v>
      </c>
    </row>
    <row r="5" spans="1:8" ht="21" x14ac:dyDescent="0.25">
      <c r="A5" s="145"/>
      <c r="E5" s="144" t="s">
        <v>183</v>
      </c>
    </row>
    <row r="6" spans="1:8" ht="21" x14ac:dyDescent="0.25">
      <c r="A6" s="145"/>
      <c r="E6" s="144" t="s">
        <v>184</v>
      </c>
    </row>
    <row r="7" spans="1:8" ht="61.5" customHeight="1" x14ac:dyDescent="0.25">
      <c r="A7" s="145"/>
      <c r="B7" s="146"/>
    </row>
    <row r="8" spans="1:8" ht="42" customHeight="1" x14ac:dyDescent="0.25">
      <c r="A8" s="151" t="s">
        <v>205</v>
      </c>
      <c r="B8" s="151"/>
      <c r="C8" s="151"/>
      <c r="D8" s="151"/>
      <c r="E8" s="151"/>
      <c r="F8" s="151"/>
      <c r="G8" s="151"/>
      <c r="H8" s="151"/>
    </row>
    <row r="9" spans="1:8" ht="18" x14ac:dyDescent="0.25">
      <c r="A9" s="22"/>
      <c r="B9" s="22"/>
      <c r="C9" s="22"/>
      <c r="D9" s="22"/>
      <c r="E9" s="22"/>
      <c r="F9" s="22"/>
      <c r="G9" s="22"/>
      <c r="H9" s="22"/>
    </row>
    <row r="10" spans="1:8" ht="15.75" x14ac:dyDescent="0.25">
      <c r="A10" s="151" t="s">
        <v>23</v>
      </c>
      <c r="B10" s="151"/>
      <c r="C10" s="151"/>
      <c r="D10" s="151"/>
      <c r="E10" s="151"/>
      <c r="F10" s="151"/>
      <c r="G10" s="151"/>
      <c r="H10" s="151"/>
    </row>
    <row r="11" spans="1:8" ht="18" x14ac:dyDescent="0.25">
      <c r="A11" s="22"/>
      <c r="B11" s="22"/>
      <c r="C11" s="22"/>
      <c r="D11" s="22"/>
      <c r="E11" s="22"/>
      <c r="F11" s="22"/>
      <c r="G11" s="5"/>
      <c r="H11" s="22"/>
    </row>
    <row r="12" spans="1:8" ht="15.75" x14ac:dyDescent="0.25">
      <c r="A12" s="151" t="s">
        <v>28</v>
      </c>
      <c r="B12" s="152"/>
      <c r="C12" s="152"/>
      <c r="D12" s="152"/>
      <c r="E12" s="152"/>
      <c r="F12" s="152"/>
      <c r="G12" s="152"/>
      <c r="H12" s="152"/>
    </row>
    <row r="13" spans="1:8" ht="18" x14ac:dyDescent="0.25">
      <c r="A13" s="1"/>
      <c r="B13" s="2"/>
      <c r="C13" s="2"/>
      <c r="D13" s="2"/>
      <c r="E13" s="6"/>
      <c r="F13" s="7"/>
      <c r="G13" s="7"/>
      <c r="H13" s="7"/>
    </row>
    <row r="14" spans="1:8" ht="25.5" x14ac:dyDescent="0.25">
      <c r="A14" s="26"/>
      <c r="B14" s="27"/>
      <c r="C14" s="27"/>
      <c r="D14" s="28"/>
      <c r="E14" s="29"/>
      <c r="F14" s="3" t="s">
        <v>142</v>
      </c>
      <c r="G14" s="3" t="s">
        <v>206</v>
      </c>
      <c r="H14" s="3" t="s">
        <v>207</v>
      </c>
    </row>
    <row r="15" spans="1:8" x14ac:dyDescent="0.25">
      <c r="A15" s="153" t="s">
        <v>0</v>
      </c>
      <c r="B15" s="154"/>
      <c r="C15" s="154"/>
      <c r="D15" s="154"/>
      <c r="E15" s="155"/>
      <c r="F15" s="30">
        <f t="shared" ref="F15" si="0">F16+F17</f>
        <v>1777547</v>
      </c>
      <c r="G15" s="30">
        <f>H15-F15</f>
        <v>264060</v>
      </c>
      <c r="H15" s="30">
        <f t="shared" ref="H15" si="1">H16+H17</f>
        <v>2041607</v>
      </c>
    </row>
    <row r="16" spans="1:8" x14ac:dyDescent="0.25">
      <c r="A16" s="156" t="s">
        <v>35</v>
      </c>
      <c r="B16" s="157"/>
      <c r="C16" s="157"/>
      <c r="D16" s="157"/>
      <c r="E16" s="150"/>
      <c r="F16" s="31">
        <f>1847547-70000</f>
        <v>1777547</v>
      </c>
      <c r="G16" s="31">
        <f t="shared" ref="G16:G21" si="2">H16-F16</f>
        <v>264060</v>
      </c>
      <c r="H16" s="31">
        <v>2041607</v>
      </c>
    </row>
    <row r="17" spans="1:8" x14ac:dyDescent="0.25">
      <c r="A17" s="158" t="s">
        <v>36</v>
      </c>
      <c r="B17" s="150"/>
      <c r="C17" s="150"/>
      <c r="D17" s="150"/>
      <c r="E17" s="150"/>
      <c r="F17" s="31"/>
      <c r="G17" s="31">
        <f t="shared" si="2"/>
        <v>0</v>
      </c>
      <c r="H17" s="31"/>
    </row>
    <row r="18" spans="1:8" x14ac:dyDescent="0.25">
      <c r="A18" s="34" t="s">
        <v>1</v>
      </c>
      <c r="B18" s="41"/>
      <c r="C18" s="41"/>
      <c r="D18" s="41"/>
      <c r="E18" s="41"/>
      <c r="F18" s="30">
        <f>F19+F20</f>
        <v>1780547</v>
      </c>
      <c r="G18" s="30">
        <f t="shared" si="2"/>
        <v>272645</v>
      </c>
      <c r="H18" s="30">
        <f>H19+H20</f>
        <v>2053192</v>
      </c>
    </row>
    <row r="19" spans="1:8" x14ac:dyDescent="0.25">
      <c r="A19" s="159" t="s">
        <v>37</v>
      </c>
      <c r="B19" s="157"/>
      <c r="C19" s="157"/>
      <c r="D19" s="157"/>
      <c r="E19" s="157"/>
      <c r="F19" s="31">
        <v>1748830</v>
      </c>
      <c r="G19" s="31">
        <f t="shared" si="2"/>
        <v>273120</v>
      </c>
      <c r="H19" s="31">
        <v>2021950</v>
      </c>
    </row>
    <row r="20" spans="1:8" x14ac:dyDescent="0.25">
      <c r="A20" s="149" t="s">
        <v>38</v>
      </c>
      <c r="B20" s="150"/>
      <c r="C20" s="150"/>
      <c r="D20" s="150"/>
      <c r="E20" s="150"/>
      <c r="F20" s="90">
        <v>31717</v>
      </c>
      <c r="G20" s="90">
        <f t="shared" si="2"/>
        <v>-475</v>
      </c>
      <c r="H20" s="90">
        <v>31242</v>
      </c>
    </row>
    <row r="21" spans="1:8" x14ac:dyDescent="0.25">
      <c r="A21" s="160" t="s">
        <v>57</v>
      </c>
      <c r="B21" s="154"/>
      <c r="C21" s="154"/>
      <c r="D21" s="154"/>
      <c r="E21" s="154"/>
      <c r="F21" s="30">
        <f t="shared" ref="F21" si="3">F15-F18</f>
        <v>-3000</v>
      </c>
      <c r="G21" s="30">
        <f t="shared" si="2"/>
        <v>-8585</v>
      </c>
      <c r="H21" s="30">
        <f t="shared" ref="H21" si="4">H15-H18</f>
        <v>-11585</v>
      </c>
    </row>
    <row r="22" spans="1:8" ht="18" x14ac:dyDescent="0.25">
      <c r="A22" s="22"/>
      <c r="B22" s="20"/>
      <c r="C22" s="20"/>
      <c r="D22" s="20"/>
      <c r="E22" s="20"/>
      <c r="F22" s="21"/>
      <c r="G22" s="21"/>
      <c r="H22" s="21"/>
    </row>
    <row r="23" spans="1:8" ht="15.75" x14ac:dyDescent="0.25">
      <c r="A23" s="151" t="s">
        <v>29</v>
      </c>
      <c r="B23" s="152"/>
      <c r="C23" s="152"/>
      <c r="D23" s="152"/>
      <c r="E23" s="152"/>
      <c r="F23" s="152"/>
      <c r="G23" s="152"/>
      <c r="H23" s="152"/>
    </row>
    <row r="24" spans="1:8" ht="18" x14ac:dyDescent="0.25">
      <c r="A24" s="22"/>
      <c r="B24" s="20"/>
      <c r="C24" s="20"/>
      <c r="D24" s="20"/>
      <c r="E24" s="20"/>
      <c r="F24" s="21"/>
      <c r="G24" s="21"/>
      <c r="H24" s="21"/>
    </row>
    <row r="25" spans="1:8" ht="25.5" x14ac:dyDescent="0.25">
      <c r="A25" s="26"/>
      <c r="B25" s="27"/>
      <c r="C25" s="27"/>
      <c r="D25" s="28"/>
      <c r="E25" s="29"/>
      <c r="F25" s="3" t="s">
        <v>142</v>
      </c>
      <c r="G25" s="3" t="s">
        <v>206</v>
      </c>
      <c r="H25" s="3" t="s">
        <v>207</v>
      </c>
    </row>
    <row r="26" spans="1:8" x14ac:dyDescent="0.25">
      <c r="A26" s="149" t="s">
        <v>39</v>
      </c>
      <c r="B26" s="150"/>
      <c r="C26" s="150"/>
      <c r="D26" s="150"/>
      <c r="E26" s="150"/>
      <c r="F26" s="43"/>
      <c r="G26" s="43"/>
      <c r="H26" s="43"/>
    </row>
    <row r="27" spans="1:8" x14ac:dyDescent="0.25">
      <c r="A27" s="149" t="s">
        <v>40</v>
      </c>
      <c r="B27" s="150"/>
      <c r="C27" s="150"/>
      <c r="D27" s="150"/>
      <c r="E27" s="150"/>
      <c r="F27" s="43"/>
      <c r="G27" s="43"/>
      <c r="H27" s="43"/>
    </row>
    <row r="28" spans="1:8" x14ac:dyDescent="0.25">
      <c r="A28" s="160" t="s">
        <v>2</v>
      </c>
      <c r="B28" s="154"/>
      <c r="C28" s="154"/>
      <c r="D28" s="154"/>
      <c r="E28" s="154"/>
      <c r="F28" s="30">
        <f t="shared" ref="F28:G28" si="5">F26-F27</f>
        <v>0</v>
      </c>
      <c r="G28" s="30">
        <f t="shared" si="5"/>
        <v>0</v>
      </c>
      <c r="H28" s="30">
        <f t="shared" ref="H28" si="6">H26-H27</f>
        <v>0</v>
      </c>
    </row>
    <row r="29" spans="1:8" x14ac:dyDescent="0.25">
      <c r="A29" s="160" t="s">
        <v>58</v>
      </c>
      <c r="B29" s="154"/>
      <c r="C29" s="154"/>
      <c r="D29" s="154"/>
      <c r="E29" s="154"/>
      <c r="F29" s="30">
        <f t="shared" ref="F29:G29" si="7">F21+F28</f>
        <v>-3000</v>
      </c>
      <c r="G29" s="30">
        <f t="shared" si="7"/>
        <v>-8585</v>
      </c>
      <c r="H29" s="30">
        <f t="shared" ref="H29" si="8">H21+H28</f>
        <v>-11585</v>
      </c>
    </row>
    <row r="30" spans="1:8" ht="18" x14ac:dyDescent="0.25">
      <c r="A30" s="19"/>
      <c r="B30" s="20"/>
      <c r="C30" s="20"/>
      <c r="D30" s="20"/>
      <c r="E30" s="20"/>
      <c r="F30" s="21"/>
      <c r="G30" s="21"/>
      <c r="H30" s="21"/>
    </row>
    <row r="31" spans="1:8" ht="15.75" x14ac:dyDescent="0.25">
      <c r="A31" s="151" t="s">
        <v>59</v>
      </c>
      <c r="B31" s="152"/>
      <c r="C31" s="152"/>
      <c r="D31" s="152"/>
      <c r="E31" s="152"/>
      <c r="F31" s="152"/>
      <c r="G31" s="152"/>
      <c r="H31" s="152"/>
    </row>
    <row r="32" spans="1:8" ht="15.75" x14ac:dyDescent="0.25">
      <c r="A32" s="39"/>
      <c r="B32" s="40"/>
      <c r="C32" s="40"/>
      <c r="D32" s="40"/>
      <c r="E32" s="40"/>
      <c r="F32" s="147"/>
      <c r="G32" s="147"/>
      <c r="H32" s="40"/>
    </row>
    <row r="33" spans="1:8" ht="25.5" x14ac:dyDescent="0.25">
      <c r="A33" s="26"/>
      <c r="B33" s="27"/>
      <c r="C33" s="27"/>
      <c r="D33" s="28"/>
      <c r="E33" s="29"/>
      <c r="F33" s="3" t="s">
        <v>142</v>
      </c>
      <c r="G33" s="3" t="s">
        <v>206</v>
      </c>
      <c r="H33" s="3" t="s">
        <v>142</v>
      </c>
    </row>
    <row r="34" spans="1:8" ht="15" customHeight="1" x14ac:dyDescent="0.25">
      <c r="A34" s="163" t="s">
        <v>60</v>
      </c>
      <c r="B34" s="164"/>
      <c r="C34" s="164"/>
      <c r="D34" s="164"/>
      <c r="E34" s="165"/>
      <c r="F34" s="44">
        <f>-F29</f>
        <v>3000</v>
      </c>
      <c r="G34" s="44">
        <f>H34-F34</f>
        <v>8585</v>
      </c>
      <c r="H34" s="44">
        <f>-H29</f>
        <v>11585</v>
      </c>
    </row>
    <row r="35" spans="1:8" ht="15" customHeight="1" x14ac:dyDescent="0.25">
      <c r="A35" s="160" t="s">
        <v>61</v>
      </c>
      <c r="B35" s="154"/>
      <c r="C35" s="154"/>
      <c r="D35" s="154"/>
      <c r="E35" s="154"/>
      <c r="F35" s="45">
        <f>F29+F34</f>
        <v>0</v>
      </c>
      <c r="G35" s="45">
        <v>0</v>
      </c>
      <c r="H35" s="45">
        <f>H29+H34</f>
        <v>0</v>
      </c>
    </row>
    <row r="36" spans="1:8" ht="45" customHeight="1" x14ac:dyDescent="0.25">
      <c r="A36" s="153" t="s">
        <v>62</v>
      </c>
      <c r="B36" s="166"/>
      <c r="C36" s="166"/>
      <c r="D36" s="166"/>
      <c r="E36" s="167"/>
      <c r="F36" s="45">
        <f t="shared" ref="F36:G36" si="9">F21+F28+F34-F35</f>
        <v>0</v>
      </c>
      <c r="G36" s="45">
        <f t="shared" si="9"/>
        <v>0</v>
      </c>
      <c r="H36" s="45">
        <f t="shared" ref="H36" si="10">H21+H28+H34-H35</f>
        <v>0</v>
      </c>
    </row>
    <row r="37" spans="1:8" ht="15.75" x14ac:dyDescent="0.25">
      <c r="A37" s="46"/>
      <c r="B37" s="47"/>
      <c r="C37" s="47"/>
      <c r="D37" s="47"/>
      <c r="E37" s="47"/>
      <c r="F37" s="47"/>
      <c r="G37" s="47"/>
      <c r="H37" s="47"/>
    </row>
    <row r="38" spans="1:8" ht="15.75" x14ac:dyDescent="0.25">
      <c r="A38" s="168" t="s">
        <v>56</v>
      </c>
      <c r="B38" s="168"/>
      <c r="C38" s="168"/>
      <c r="D38" s="168"/>
      <c r="E38" s="168"/>
      <c r="F38" s="168"/>
      <c r="G38" s="168"/>
      <c r="H38" s="168"/>
    </row>
    <row r="39" spans="1:8" ht="18" x14ac:dyDescent="0.25">
      <c r="A39" s="48"/>
      <c r="B39" s="49"/>
      <c r="C39" s="49"/>
      <c r="D39" s="49"/>
      <c r="E39" s="49"/>
      <c r="F39" s="50"/>
      <c r="G39" s="50"/>
      <c r="H39" s="50"/>
    </row>
    <row r="40" spans="1:8" ht="25.5" x14ac:dyDescent="0.25">
      <c r="A40" s="51"/>
      <c r="B40" s="52"/>
      <c r="C40" s="52"/>
      <c r="D40" s="53"/>
      <c r="E40" s="54"/>
      <c r="F40" s="3" t="s">
        <v>65</v>
      </c>
      <c r="G40" s="3" t="s">
        <v>206</v>
      </c>
      <c r="H40" s="3" t="s">
        <v>65</v>
      </c>
    </row>
    <row r="41" spans="1:8" x14ac:dyDescent="0.25">
      <c r="A41" s="163" t="s">
        <v>60</v>
      </c>
      <c r="B41" s="164"/>
      <c r="C41" s="164"/>
      <c r="D41" s="164"/>
      <c r="E41" s="165"/>
      <c r="F41" s="44">
        <f>E44</f>
        <v>0</v>
      </c>
      <c r="G41" s="44">
        <f>F44</f>
        <v>0</v>
      </c>
      <c r="H41" s="44">
        <f>G44</f>
        <v>0</v>
      </c>
    </row>
    <row r="42" spans="1:8" ht="28.5" customHeight="1" x14ac:dyDescent="0.25">
      <c r="A42" s="163" t="s">
        <v>63</v>
      </c>
      <c r="B42" s="164"/>
      <c r="C42" s="164"/>
      <c r="D42" s="164"/>
      <c r="E42" s="165"/>
      <c r="F42" s="44">
        <v>0</v>
      </c>
      <c r="G42" s="44">
        <v>0</v>
      </c>
      <c r="H42" s="44">
        <v>0</v>
      </c>
    </row>
    <row r="43" spans="1:8" x14ac:dyDescent="0.25">
      <c r="A43" s="163" t="s">
        <v>64</v>
      </c>
      <c r="B43" s="169"/>
      <c r="C43" s="169"/>
      <c r="D43" s="169"/>
      <c r="E43" s="170"/>
      <c r="F43" s="44">
        <v>0</v>
      </c>
      <c r="G43" s="44">
        <v>0</v>
      </c>
      <c r="H43" s="44">
        <v>0</v>
      </c>
    </row>
    <row r="44" spans="1:8" ht="15" customHeight="1" x14ac:dyDescent="0.25">
      <c r="A44" s="160" t="s">
        <v>61</v>
      </c>
      <c r="B44" s="154"/>
      <c r="C44" s="154"/>
      <c r="D44" s="154"/>
      <c r="E44" s="154"/>
      <c r="F44" s="32">
        <f t="shared" ref="F44:G44" si="11">F41-F42+F43</f>
        <v>0</v>
      </c>
      <c r="G44" s="32">
        <f t="shared" si="11"/>
        <v>0</v>
      </c>
      <c r="H44" s="32">
        <f t="shared" ref="H44" si="12">H41-H42+H43</f>
        <v>0</v>
      </c>
    </row>
    <row r="45" spans="1:8" ht="17.25" customHeight="1" x14ac:dyDescent="0.25"/>
    <row r="46" spans="1:8" x14ac:dyDescent="0.25">
      <c r="A46" s="161"/>
      <c r="B46" s="162"/>
      <c r="C46" s="162"/>
      <c r="D46" s="162"/>
      <c r="E46" s="162"/>
      <c r="F46" s="162"/>
      <c r="G46" s="162"/>
      <c r="H46" s="162"/>
    </row>
    <row r="47" spans="1:8" ht="9" customHeight="1" x14ac:dyDescent="0.25"/>
  </sheetData>
  <mergeCells count="25">
    <mergeCell ref="A46:H46"/>
    <mergeCell ref="A28:E28"/>
    <mergeCell ref="A29:E29"/>
    <mergeCell ref="A31:H31"/>
    <mergeCell ref="A34:E34"/>
    <mergeCell ref="A35:E35"/>
    <mergeCell ref="A36:E36"/>
    <mergeCell ref="A38:H38"/>
    <mergeCell ref="A41:E41"/>
    <mergeCell ref="A42:E42"/>
    <mergeCell ref="A43:E43"/>
    <mergeCell ref="A44:E44"/>
    <mergeCell ref="A1:A3"/>
    <mergeCell ref="A27:E27"/>
    <mergeCell ref="A8:H8"/>
    <mergeCell ref="A10:H10"/>
    <mergeCell ref="A12:H12"/>
    <mergeCell ref="A15:E15"/>
    <mergeCell ref="A16:E16"/>
    <mergeCell ref="A17:E17"/>
    <mergeCell ref="A19:E19"/>
    <mergeCell ref="A20:E20"/>
    <mergeCell ref="A21:E21"/>
    <mergeCell ref="A23:H23"/>
    <mergeCell ref="A26:E26"/>
  </mergeCell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3"/>
  <sheetViews>
    <sheetView workbookViewId="0">
      <selection activeCell="G28" sqref="G28"/>
    </sheetView>
  </sheetViews>
  <sheetFormatPr defaultRowHeight="15" x14ac:dyDescent="0.25"/>
  <cols>
    <col min="1" max="1" width="7.7109375" customWidth="1"/>
    <col min="2" max="2" width="5.5703125" customWidth="1"/>
    <col min="3" max="3" width="7.7109375" customWidth="1"/>
    <col min="4" max="4" width="68" customWidth="1"/>
    <col min="5" max="7" width="15.7109375" customWidth="1"/>
  </cols>
  <sheetData>
    <row r="1" spans="1:12" ht="42" customHeight="1" x14ac:dyDescent="0.25">
      <c r="A1" s="151" t="s">
        <v>205</v>
      </c>
      <c r="B1" s="151"/>
      <c r="C1" s="151"/>
      <c r="D1" s="151"/>
      <c r="E1" s="151"/>
      <c r="F1" s="151"/>
      <c r="G1" s="151"/>
      <c r="H1" s="92"/>
    </row>
    <row r="2" spans="1:12" ht="18" customHeight="1" x14ac:dyDescent="0.25">
      <c r="A2" s="4"/>
      <c r="B2" s="4"/>
      <c r="C2" s="4"/>
      <c r="D2" s="4"/>
      <c r="E2" s="22"/>
      <c r="F2" s="22"/>
      <c r="G2" s="4"/>
    </row>
    <row r="3" spans="1:12" ht="15.75" customHeight="1" x14ac:dyDescent="0.25">
      <c r="A3" s="151" t="s">
        <v>23</v>
      </c>
      <c r="B3" s="151"/>
      <c r="C3" s="151"/>
      <c r="D3" s="151"/>
      <c r="E3" s="151"/>
      <c r="F3" s="151"/>
      <c r="G3" s="151"/>
    </row>
    <row r="4" spans="1:12" ht="18" x14ac:dyDescent="0.25">
      <c r="A4" s="4"/>
      <c r="B4" s="4"/>
      <c r="C4" s="4"/>
      <c r="D4" s="4"/>
      <c r="E4" s="22"/>
      <c r="F4" s="5"/>
      <c r="G4" s="4"/>
    </row>
    <row r="5" spans="1:12" ht="18" customHeight="1" x14ac:dyDescent="0.25">
      <c r="A5" s="151" t="s">
        <v>4</v>
      </c>
      <c r="B5" s="151"/>
      <c r="C5" s="151"/>
      <c r="D5" s="151"/>
      <c r="E5" s="151"/>
      <c r="F5" s="151"/>
      <c r="G5" s="151"/>
    </row>
    <row r="6" spans="1:12" ht="18" x14ac:dyDescent="0.25">
      <c r="A6" s="4"/>
      <c r="B6" s="4"/>
      <c r="C6" s="4"/>
      <c r="D6" s="4"/>
      <c r="E6" s="22"/>
      <c r="F6" s="5"/>
      <c r="G6" s="4"/>
    </row>
    <row r="7" spans="1:12" ht="15.75" customHeight="1" x14ac:dyDescent="0.25">
      <c r="A7" s="151" t="s">
        <v>41</v>
      </c>
      <c r="B7" s="151"/>
      <c r="C7" s="151"/>
      <c r="D7" s="151"/>
      <c r="E7" s="151"/>
      <c r="F7" s="151"/>
      <c r="G7" s="151"/>
    </row>
    <row r="8" spans="1:12" ht="18" x14ac:dyDescent="0.25">
      <c r="A8" s="4"/>
      <c r="B8" s="4"/>
      <c r="C8" s="4"/>
      <c r="D8" s="4"/>
      <c r="E8" s="22"/>
      <c r="F8" s="5"/>
      <c r="G8" s="4"/>
    </row>
    <row r="9" spans="1:12" ht="38.25" x14ac:dyDescent="0.25">
      <c r="A9" s="18" t="s">
        <v>5</v>
      </c>
      <c r="B9" s="18" t="s">
        <v>6</v>
      </c>
      <c r="C9" s="18" t="s">
        <v>118</v>
      </c>
      <c r="D9" s="18" t="s">
        <v>3</v>
      </c>
      <c r="E9" s="17" t="s">
        <v>142</v>
      </c>
      <c r="F9" s="17" t="s">
        <v>206</v>
      </c>
      <c r="G9" s="17" t="s">
        <v>207</v>
      </c>
    </row>
    <row r="10" spans="1:12" x14ac:dyDescent="0.25">
      <c r="A10" s="89"/>
      <c r="B10" s="89"/>
      <c r="C10" s="89"/>
      <c r="D10" s="89" t="s">
        <v>0</v>
      </c>
      <c r="E10" s="90">
        <f>E11+E17+E18</f>
        <v>1780547</v>
      </c>
      <c r="F10" s="90">
        <f>G10-E10</f>
        <v>272645</v>
      </c>
      <c r="G10" s="90">
        <f>G11+G17+G18</f>
        <v>2053192</v>
      </c>
    </row>
    <row r="11" spans="1:12" x14ac:dyDescent="0.25">
      <c r="A11" s="89">
        <v>6</v>
      </c>
      <c r="B11" s="89"/>
      <c r="C11" s="89"/>
      <c r="D11" s="89" t="s">
        <v>7</v>
      </c>
      <c r="E11" s="90">
        <f t="shared" ref="E11:G11" si="0">E12+E13+E14+E15+E16</f>
        <v>1777547</v>
      </c>
      <c r="F11" s="90">
        <f t="shared" ref="F11:F19" si="1">G11-E11</f>
        <v>264060</v>
      </c>
      <c r="G11" s="90">
        <f t="shared" si="0"/>
        <v>2041607</v>
      </c>
    </row>
    <row r="12" spans="1:12" x14ac:dyDescent="0.25">
      <c r="A12" s="74"/>
      <c r="B12" s="74">
        <v>63</v>
      </c>
      <c r="C12" s="74"/>
      <c r="D12" s="74" t="s">
        <v>31</v>
      </c>
      <c r="E12" s="76">
        <v>1522967</v>
      </c>
      <c r="F12" s="76">
        <f t="shared" si="1"/>
        <v>188325</v>
      </c>
      <c r="G12" s="76">
        <v>1711292</v>
      </c>
      <c r="J12" s="102"/>
      <c r="K12" s="102"/>
      <c r="L12" s="102"/>
    </row>
    <row r="13" spans="1:12" x14ac:dyDescent="0.25">
      <c r="A13" s="74"/>
      <c r="B13" s="74">
        <v>64</v>
      </c>
      <c r="C13" s="74"/>
      <c r="D13" s="74" t="s">
        <v>120</v>
      </c>
      <c r="E13" s="76">
        <v>1</v>
      </c>
      <c r="F13" s="76">
        <f t="shared" si="1"/>
        <v>0</v>
      </c>
      <c r="G13" s="76">
        <v>1</v>
      </c>
    </row>
    <row r="14" spans="1:12" x14ac:dyDescent="0.25">
      <c r="A14" s="74"/>
      <c r="B14" s="74">
        <v>65</v>
      </c>
      <c r="C14" s="74"/>
      <c r="D14" s="74" t="s">
        <v>123</v>
      </c>
      <c r="E14" s="76">
        <v>1180</v>
      </c>
      <c r="F14" s="76">
        <f t="shared" si="1"/>
        <v>0</v>
      </c>
      <c r="G14" s="76">
        <v>1180</v>
      </c>
    </row>
    <row r="15" spans="1:12" x14ac:dyDescent="0.25">
      <c r="A15" s="74"/>
      <c r="B15" s="74">
        <v>66</v>
      </c>
      <c r="C15" s="74"/>
      <c r="D15" s="91" t="s">
        <v>126</v>
      </c>
      <c r="E15" s="81">
        <v>14599</v>
      </c>
      <c r="F15" s="76">
        <f t="shared" si="1"/>
        <v>0</v>
      </c>
      <c r="G15" s="81">
        <v>14599</v>
      </c>
    </row>
    <row r="16" spans="1:12" x14ac:dyDescent="0.25">
      <c r="A16" s="74"/>
      <c r="B16" s="74">
        <v>67</v>
      </c>
      <c r="C16" s="74"/>
      <c r="D16" s="74" t="s">
        <v>32</v>
      </c>
      <c r="E16" s="76">
        <v>238800</v>
      </c>
      <c r="F16" s="76">
        <f t="shared" si="1"/>
        <v>75735</v>
      </c>
      <c r="G16" s="76">
        <v>314535</v>
      </c>
    </row>
    <row r="17" spans="1:12" x14ac:dyDescent="0.25">
      <c r="A17" s="74">
        <v>7</v>
      </c>
      <c r="B17" s="74"/>
      <c r="C17" s="74"/>
      <c r="D17" s="74" t="s">
        <v>8</v>
      </c>
      <c r="E17" s="76">
        <v>0</v>
      </c>
      <c r="F17" s="76">
        <f t="shared" si="1"/>
        <v>0</v>
      </c>
      <c r="G17" s="76">
        <v>0</v>
      </c>
    </row>
    <row r="18" spans="1:12" x14ac:dyDescent="0.25">
      <c r="A18" s="74">
        <v>9</v>
      </c>
      <c r="B18" s="74"/>
      <c r="C18" s="74"/>
      <c r="D18" s="74" t="s">
        <v>131</v>
      </c>
      <c r="E18" s="76">
        <f t="shared" ref="E18:G18" si="2">E19</f>
        <v>3000</v>
      </c>
      <c r="F18" s="76">
        <f t="shared" si="1"/>
        <v>8585</v>
      </c>
      <c r="G18" s="76">
        <f t="shared" si="2"/>
        <v>11585</v>
      </c>
    </row>
    <row r="19" spans="1:12" x14ac:dyDescent="0.25">
      <c r="A19" s="74"/>
      <c r="B19" s="74">
        <v>92</v>
      </c>
      <c r="C19" s="74"/>
      <c r="D19" s="74" t="s">
        <v>79</v>
      </c>
      <c r="E19" s="76">
        <v>3000</v>
      </c>
      <c r="F19" s="76">
        <f t="shared" si="1"/>
        <v>8585</v>
      </c>
      <c r="G19" s="76">
        <v>11585</v>
      </c>
    </row>
    <row r="22" spans="1:12" ht="15.75" x14ac:dyDescent="0.25">
      <c r="A22" s="151" t="s">
        <v>42</v>
      </c>
      <c r="B22" s="171"/>
      <c r="C22" s="171"/>
      <c r="D22" s="171"/>
      <c r="E22" s="171"/>
      <c r="F22" s="171"/>
      <c r="G22" s="171"/>
    </row>
    <row r="23" spans="1:12" ht="18" x14ac:dyDescent="0.25">
      <c r="A23" s="4"/>
      <c r="B23" s="4"/>
      <c r="C23" s="4"/>
      <c r="D23" s="4"/>
      <c r="E23" s="22"/>
      <c r="F23" s="5"/>
      <c r="G23" s="4"/>
    </row>
    <row r="24" spans="1:12" ht="38.25" x14ac:dyDescent="0.25">
      <c r="A24" s="18" t="s">
        <v>5</v>
      </c>
      <c r="B24" s="17" t="s">
        <v>6</v>
      </c>
      <c r="C24" s="17" t="s">
        <v>118</v>
      </c>
      <c r="D24" s="17" t="s">
        <v>9</v>
      </c>
      <c r="E24" s="17" t="s">
        <v>142</v>
      </c>
      <c r="F24" s="17" t="s">
        <v>206</v>
      </c>
      <c r="G24" s="17" t="s">
        <v>207</v>
      </c>
    </row>
    <row r="25" spans="1:12" x14ac:dyDescent="0.25">
      <c r="A25" s="89"/>
      <c r="B25" s="89"/>
      <c r="C25" s="89"/>
      <c r="D25" s="89" t="s">
        <v>1</v>
      </c>
      <c r="E25" s="90">
        <f>E26+E32</f>
        <v>1780547</v>
      </c>
      <c r="F25" s="90">
        <f>G25-E25</f>
        <v>272645</v>
      </c>
      <c r="G25" s="90">
        <f>G26+G32</f>
        <v>2053192</v>
      </c>
    </row>
    <row r="26" spans="1:12" ht="15.75" customHeight="1" x14ac:dyDescent="0.25">
      <c r="A26" s="74">
        <v>3</v>
      </c>
      <c r="B26" s="74"/>
      <c r="C26" s="74"/>
      <c r="D26" s="74" t="s">
        <v>10</v>
      </c>
      <c r="E26" s="76">
        <f t="shared" ref="E26" si="3">E27+E28+E29+E30+E31</f>
        <v>1748830</v>
      </c>
      <c r="F26" s="76">
        <f t="shared" ref="F26:F33" si="4">G26-E26</f>
        <v>273120</v>
      </c>
      <c r="G26" s="76">
        <f t="shared" ref="G26" si="5">G27+G28+G29+G30+G31</f>
        <v>2021950</v>
      </c>
      <c r="J26" s="102"/>
      <c r="K26" s="102"/>
      <c r="L26" s="102"/>
    </row>
    <row r="27" spans="1:12" ht="15.75" customHeight="1" x14ac:dyDescent="0.25">
      <c r="A27" s="74"/>
      <c r="B27" s="74">
        <v>31</v>
      </c>
      <c r="C27" s="74"/>
      <c r="D27" s="74" t="s">
        <v>11</v>
      </c>
      <c r="E27" s="76">
        <v>1524050</v>
      </c>
      <c r="F27" s="76">
        <f t="shared" si="4"/>
        <v>212100</v>
      </c>
      <c r="G27" s="76">
        <v>1736150</v>
      </c>
    </row>
    <row r="28" spans="1:12" x14ac:dyDescent="0.25">
      <c r="A28" s="74"/>
      <c r="B28" s="74">
        <v>32</v>
      </c>
      <c r="C28" s="74"/>
      <c r="D28" s="74" t="s">
        <v>25</v>
      </c>
      <c r="E28" s="76">
        <v>204580</v>
      </c>
      <c r="F28" s="76">
        <f t="shared" si="4"/>
        <v>35920</v>
      </c>
      <c r="G28" s="76">
        <v>240500</v>
      </c>
    </row>
    <row r="29" spans="1:12" x14ac:dyDescent="0.25">
      <c r="A29" s="74"/>
      <c r="B29" s="74">
        <v>34</v>
      </c>
      <c r="C29" s="74"/>
      <c r="D29" s="74" t="s">
        <v>71</v>
      </c>
      <c r="E29" s="76">
        <v>1000</v>
      </c>
      <c r="F29" s="76">
        <f t="shared" si="4"/>
        <v>-900</v>
      </c>
      <c r="G29" s="76">
        <v>100</v>
      </c>
    </row>
    <row r="30" spans="1:12" x14ac:dyDescent="0.25">
      <c r="A30" s="74"/>
      <c r="B30" s="74">
        <v>37</v>
      </c>
      <c r="C30" s="74"/>
      <c r="D30" s="74" t="s">
        <v>108</v>
      </c>
      <c r="E30" s="76">
        <v>19200</v>
      </c>
      <c r="F30" s="76">
        <f t="shared" si="4"/>
        <v>23500</v>
      </c>
      <c r="G30" s="76">
        <v>42700</v>
      </c>
    </row>
    <row r="31" spans="1:12" x14ac:dyDescent="0.25">
      <c r="A31" s="74"/>
      <c r="B31" s="74">
        <v>38</v>
      </c>
      <c r="C31" s="74"/>
      <c r="D31" s="79" t="s">
        <v>82</v>
      </c>
      <c r="E31" s="76">
        <v>0</v>
      </c>
      <c r="F31" s="76">
        <f t="shared" si="4"/>
        <v>2500</v>
      </c>
      <c r="G31" s="76">
        <v>2500</v>
      </c>
    </row>
    <row r="32" spans="1:12" x14ac:dyDescent="0.25">
      <c r="A32" s="74">
        <v>4</v>
      </c>
      <c r="B32" s="74"/>
      <c r="C32" s="74"/>
      <c r="D32" s="74" t="s">
        <v>12</v>
      </c>
      <c r="E32" s="76">
        <f t="shared" ref="E32:G32" si="6">E33</f>
        <v>31717</v>
      </c>
      <c r="F32" s="76">
        <f t="shared" si="4"/>
        <v>-475</v>
      </c>
      <c r="G32" s="76">
        <f t="shared" si="6"/>
        <v>31242</v>
      </c>
    </row>
    <row r="33" spans="1:7" x14ac:dyDescent="0.25">
      <c r="A33" s="74"/>
      <c r="B33" s="74">
        <v>42</v>
      </c>
      <c r="C33" s="74"/>
      <c r="D33" s="74" t="s">
        <v>33</v>
      </c>
      <c r="E33" s="76">
        <v>31717</v>
      </c>
      <c r="F33" s="76">
        <f t="shared" si="4"/>
        <v>-475</v>
      </c>
      <c r="G33" s="76">
        <v>31242</v>
      </c>
    </row>
  </sheetData>
  <mergeCells count="5">
    <mergeCell ref="A22:G22"/>
    <mergeCell ref="A1:G1"/>
    <mergeCell ref="A3:G3"/>
    <mergeCell ref="A5:G5"/>
    <mergeCell ref="A7:G7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16"/>
  <sheetViews>
    <sheetView topLeftCell="A94" workbookViewId="0">
      <selection activeCell="G59" sqref="G59"/>
    </sheetView>
  </sheetViews>
  <sheetFormatPr defaultRowHeight="15" x14ac:dyDescent="0.25"/>
  <cols>
    <col min="1" max="1" width="8" customWidth="1"/>
    <col min="2" max="2" width="5.85546875" customWidth="1"/>
    <col min="3" max="3" width="10.28515625" style="117" customWidth="1"/>
    <col min="4" max="4" width="56.140625" style="106" customWidth="1"/>
    <col min="5" max="5" width="16.85546875" customWidth="1"/>
    <col min="6" max="6" width="20" customWidth="1"/>
    <col min="7" max="7" width="16.85546875" customWidth="1"/>
  </cols>
  <sheetData>
    <row r="1" spans="1:7" ht="42" customHeight="1" x14ac:dyDescent="0.25">
      <c r="A1" s="151" t="s">
        <v>205</v>
      </c>
      <c r="B1" s="151"/>
      <c r="C1" s="151"/>
      <c r="D1" s="151"/>
      <c r="E1" s="151"/>
      <c r="F1" s="151"/>
      <c r="G1" s="151"/>
    </row>
    <row r="2" spans="1:7" ht="18" customHeight="1" x14ac:dyDescent="0.25">
      <c r="A2" s="22"/>
      <c r="B2" s="22"/>
      <c r="C2" s="114"/>
      <c r="D2" s="22"/>
      <c r="E2" s="22"/>
      <c r="G2" s="22"/>
    </row>
    <row r="3" spans="1:7" ht="15.75" customHeight="1" x14ac:dyDescent="0.25">
      <c r="A3" s="151" t="s">
        <v>23</v>
      </c>
      <c r="B3" s="151"/>
      <c r="C3" s="151"/>
      <c r="D3" s="151"/>
      <c r="E3" s="151"/>
      <c r="F3" s="151"/>
      <c r="G3" s="151"/>
    </row>
    <row r="4" spans="1:7" ht="18" x14ac:dyDescent="0.25">
      <c r="B4" s="22"/>
      <c r="C4" s="114"/>
      <c r="D4" s="22"/>
      <c r="E4" s="5"/>
      <c r="G4" s="5"/>
    </row>
    <row r="5" spans="1:7" ht="18" customHeight="1" x14ac:dyDescent="0.25">
      <c r="A5" s="151" t="s">
        <v>4</v>
      </c>
      <c r="B5" s="151"/>
      <c r="C5" s="151"/>
      <c r="D5" s="151"/>
      <c r="E5" s="151"/>
      <c r="F5" s="151"/>
      <c r="G5" s="151"/>
    </row>
    <row r="6" spans="1:7" ht="18" x14ac:dyDescent="0.25">
      <c r="A6" s="22"/>
      <c r="B6" s="22"/>
      <c r="C6" s="114"/>
      <c r="D6" s="22"/>
      <c r="E6" s="5"/>
      <c r="G6" s="5"/>
    </row>
    <row r="7" spans="1:7" ht="15.75" customHeight="1" x14ac:dyDescent="0.25">
      <c r="A7" s="151" t="s">
        <v>43</v>
      </c>
      <c r="B7" s="151"/>
      <c r="C7" s="151"/>
      <c r="D7" s="151"/>
      <c r="E7" s="151"/>
      <c r="F7" s="151"/>
      <c r="G7" s="151"/>
    </row>
    <row r="8" spans="1:7" ht="18" x14ac:dyDescent="0.25">
      <c r="A8" s="22"/>
      <c r="B8" s="22"/>
      <c r="C8" s="114"/>
      <c r="D8" s="22"/>
      <c r="E8" s="33"/>
      <c r="G8" s="33"/>
    </row>
    <row r="9" spans="1:7" ht="25.5" x14ac:dyDescent="0.25">
      <c r="A9" s="18" t="s">
        <v>5</v>
      </c>
      <c r="B9" s="17" t="s">
        <v>6</v>
      </c>
      <c r="C9" s="107" t="s">
        <v>118</v>
      </c>
      <c r="D9" s="17" t="s">
        <v>3</v>
      </c>
      <c r="E9" s="17" t="s">
        <v>142</v>
      </c>
      <c r="F9" s="17" t="s">
        <v>206</v>
      </c>
      <c r="G9" s="17" t="s">
        <v>207</v>
      </c>
    </row>
    <row r="10" spans="1:7" x14ac:dyDescent="0.25">
      <c r="A10" s="18"/>
      <c r="B10" s="17"/>
      <c r="C10" s="107"/>
      <c r="D10" s="17" t="s">
        <v>0</v>
      </c>
      <c r="E10" s="77">
        <f>E11+E40</f>
        <v>1780547</v>
      </c>
      <c r="F10" s="77">
        <f>G10-E10</f>
        <v>272645</v>
      </c>
      <c r="G10" s="77">
        <f>G11+G40</f>
        <v>2053192</v>
      </c>
    </row>
    <row r="11" spans="1:7" s="119" customFormat="1" x14ac:dyDescent="0.25">
      <c r="A11" s="9">
        <v>6</v>
      </c>
      <c r="B11" s="9"/>
      <c r="C11" s="9"/>
      <c r="D11" s="9" t="s">
        <v>7</v>
      </c>
      <c r="E11" s="31">
        <f>E12+E20+E23+E26+E31</f>
        <v>1777547</v>
      </c>
      <c r="F11" s="31">
        <f t="shared" ref="F11:F48" si="0">G11-E11</f>
        <v>264060</v>
      </c>
      <c r="G11" s="31">
        <f>G12+G20+G23+G26+G31</f>
        <v>2041607</v>
      </c>
    </row>
    <row r="12" spans="1:7" s="119" customFormat="1" ht="25.5" x14ac:dyDescent="0.25">
      <c r="A12" s="9"/>
      <c r="B12" s="9">
        <v>63</v>
      </c>
      <c r="C12" s="9"/>
      <c r="D12" s="9" t="s">
        <v>31</v>
      </c>
      <c r="E12" s="31">
        <f>E16+E14+E18+E19</f>
        <v>1522967</v>
      </c>
      <c r="F12" s="31">
        <f t="shared" si="0"/>
        <v>188325</v>
      </c>
      <c r="G12" s="31">
        <f>G16+G14+G18+G19</f>
        <v>1711292</v>
      </c>
    </row>
    <row r="13" spans="1:7" s="119" customFormat="1" x14ac:dyDescent="0.25">
      <c r="A13" s="9"/>
      <c r="B13" s="9"/>
      <c r="C13" s="120" t="s">
        <v>164</v>
      </c>
      <c r="D13" s="136" t="s">
        <v>165</v>
      </c>
      <c r="E13" s="31">
        <v>1522517</v>
      </c>
      <c r="F13" s="31">
        <f t="shared" si="0"/>
        <v>184900</v>
      </c>
      <c r="G13" s="31">
        <f>G14</f>
        <v>1707417</v>
      </c>
    </row>
    <row r="14" spans="1:7" s="105" customFormat="1" x14ac:dyDescent="0.25">
      <c r="A14" s="104"/>
      <c r="B14" s="16"/>
      <c r="C14" s="98" t="s">
        <v>153</v>
      </c>
      <c r="D14" s="111" t="s">
        <v>152</v>
      </c>
      <c r="E14" s="121">
        <v>1522517</v>
      </c>
      <c r="F14" s="121">
        <f t="shared" si="0"/>
        <v>184900</v>
      </c>
      <c r="G14" s="121">
        <v>1707417</v>
      </c>
    </row>
    <row r="15" spans="1:7" s="119" customFormat="1" x14ac:dyDescent="0.25">
      <c r="A15" s="25"/>
      <c r="B15" s="25"/>
      <c r="C15" s="138" t="s">
        <v>167</v>
      </c>
      <c r="D15" s="25" t="s">
        <v>166</v>
      </c>
      <c r="E15" s="31">
        <v>0</v>
      </c>
      <c r="F15" s="31">
        <f t="shared" si="0"/>
        <v>0</v>
      </c>
      <c r="G15" s="31">
        <v>0</v>
      </c>
    </row>
    <row r="16" spans="1:7" s="105" customFormat="1" x14ac:dyDescent="0.25">
      <c r="A16" s="10"/>
      <c r="B16" s="10"/>
      <c r="C16" s="108" t="s">
        <v>157</v>
      </c>
      <c r="D16" s="137" t="s">
        <v>156</v>
      </c>
      <c r="E16" s="121">
        <v>0</v>
      </c>
      <c r="F16" s="121">
        <f t="shared" si="0"/>
        <v>0</v>
      </c>
      <c r="G16" s="121">
        <v>0</v>
      </c>
    </row>
    <row r="17" spans="1:7" s="119" customFormat="1" x14ac:dyDescent="0.25">
      <c r="A17" s="9"/>
      <c r="B17" s="9"/>
      <c r="C17" s="122" t="s">
        <v>168</v>
      </c>
      <c r="D17" s="9" t="s">
        <v>169</v>
      </c>
      <c r="E17" s="31">
        <f t="shared" ref="E17" si="1">E18+E19</f>
        <v>450</v>
      </c>
      <c r="F17" s="31">
        <f t="shared" si="0"/>
        <v>3425</v>
      </c>
      <c r="G17" s="31">
        <f t="shared" ref="G17" si="2">G18+G19</f>
        <v>3875</v>
      </c>
    </row>
    <row r="18" spans="1:7" s="105" customFormat="1" x14ac:dyDescent="0.25">
      <c r="A18" s="104"/>
      <c r="B18" s="16"/>
      <c r="C18" s="109" t="s">
        <v>159</v>
      </c>
      <c r="D18" s="16" t="s">
        <v>158</v>
      </c>
      <c r="E18" s="121">
        <v>400</v>
      </c>
      <c r="F18" s="121">
        <f t="shared" si="0"/>
        <v>3425</v>
      </c>
      <c r="G18" s="121">
        <v>3825</v>
      </c>
    </row>
    <row r="19" spans="1:7" s="105" customFormat="1" x14ac:dyDescent="0.25">
      <c r="A19" s="104"/>
      <c r="B19" s="16"/>
      <c r="C19" s="16" t="s">
        <v>163</v>
      </c>
      <c r="D19" s="16" t="s">
        <v>161</v>
      </c>
      <c r="E19" s="121">
        <v>50</v>
      </c>
      <c r="F19" s="121">
        <f t="shared" si="0"/>
        <v>0</v>
      </c>
      <c r="G19" s="121">
        <v>50</v>
      </c>
    </row>
    <row r="20" spans="1:7" s="119" customFormat="1" x14ac:dyDescent="0.25">
      <c r="A20" s="25"/>
      <c r="B20" s="25">
        <v>64</v>
      </c>
      <c r="C20" s="25"/>
      <c r="D20" s="25" t="s">
        <v>120</v>
      </c>
      <c r="E20" s="31">
        <v>1</v>
      </c>
      <c r="F20" s="31">
        <f t="shared" si="0"/>
        <v>0</v>
      </c>
      <c r="G20" s="31">
        <v>1</v>
      </c>
    </row>
    <row r="21" spans="1:7" s="119" customFormat="1" x14ac:dyDescent="0.25">
      <c r="A21" s="25"/>
      <c r="B21" s="25"/>
      <c r="C21" s="25" t="s">
        <v>170</v>
      </c>
      <c r="D21" s="25" t="s">
        <v>122</v>
      </c>
      <c r="E21" s="31">
        <v>1</v>
      </c>
      <c r="F21" s="31">
        <f t="shared" si="0"/>
        <v>0</v>
      </c>
      <c r="G21" s="31">
        <v>1</v>
      </c>
    </row>
    <row r="22" spans="1:7" s="105" customFormat="1" x14ac:dyDescent="0.25">
      <c r="A22" s="10"/>
      <c r="B22" s="10"/>
      <c r="C22" s="10" t="s">
        <v>121</v>
      </c>
      <c r="D22" s="10" t="s">
        <v>122</v>
      </c>
      <c r="E22" s="121">
        <v>1</v>
      </c>
      <c r="F22" s="121">
        <f t="shared" si="0"/>
        <v>0</v>
      </c>
      <c r="G22" s="121">
        <v>1</v>
      </c>
    </row>
    <row r="23" spans="1:7" s="119" customFormat="1" ht="25.5" x14ac:dyDescent="0.25">
      <c r="A23" s="25"/>
      <c r="B23" s="25">
        <v>65</v>
      </c>
      <c r="C23" s="25"/>
      <c r="D23" s="123" t="s">
        <v>123</v>
      </c>
      <c r="E23" s="31">
        <f t="shared" ref="E23" si="3">E25</f>
        <v>1180</v>
      </c>
      <c r="F23" s="31">
        <f t="shared" si="0"/>
        <v>0</v>
      </c>
      <c r="G23" s="31">
        <f t="shared" ref="G23" si="4">G25</f>
        <v>1180</v>
      </c>
    </row>
    <row r="24" spans="1:7" s="119" customFormat="1" x14ac:dyDescent="0.25">
      <c r="A24" s="25"/>
      <c r="B24" s="25"/>
      <c r="C24" s="25" t="s">
        <v>171</v>
      </c>
      <c r="D24" s="123" t="s">
        <v>125</v>
      </c>
      <c r="E24" s="31">
        <v>1180</v>
      </c>
      <c r="F24" s="31">
        <f t="shared" si="0"/>
        <v>0</v>
      </c>
      <c r="G24" s="31">
        <v>1180</v>
      </c>
    </row>
    <row r="25" spans="1:7" s="105" customFormat="1" x14ac:dyDescent="0.25">
      <c r="A25" s="10"/>
      <c r="B25" s="10"/>
      <c r="C25" s="10" t="s">
        <v>124</v>
      </c>
      <c r="D25" s="15" t="s">
        <v>125</v>
      </c>
      <c r="E25" s="121">
        <v>1180</v>
      </c>
      <c r="F25" s="121">
        <f t="shared" si="0"/>
        <v>0</v>
      </c>
      <c r="G25" s="121">
        <v>1180</v>
      </c>
    </row>
    <row r="26" spans="1:7" s="119" customFormat="1" x14ac:dyDescent="0.25">
      <c r="A26" s="25"/>
      <c r="B26" s="25">
        <v>66</v>
      </c>
      <c r="C26" s="124"/>
      <c r="D26" s="125" t="s">
        <v>126</v>
      </c>
      <c r="E26" s="31">
        <f t="shared" ref="E26" si="5">E28+E30</f>
        <v>14599</v>
      </c>
      <c r="F26" s="31">
        <f t="shared" si="0"/>
        <v>0</v>
      </c>
      <c r="G26" s="31">
        <f t="shared" ref="G26" si="6">G28+G30</f>
        <v>14599</v>
      </c>
    </row>
    <row r="27" spans="1:7" s="119" customFormat="1" x14ac:dyDescent="0.25">
      <c r="A27" s="25"/>
      <c r="B27" s="25"/>
      <c r="C27" s="120" t="s">
        <v>170</v>
      </c>
      <c r="D27" s="25" t="s">
        <v>122</v>
      </c>
      <c r="E27" s="31">
        <v>13999</v>
      </c>
      <c r="F27" s="31">
        <f t="shared" si="0"/>
        <v>0</v>
      </c>
      <c r="G27" s="31">
        <v>13999</v>
      </c>
    </row>
    <row r="28" spans="1:7" s="105" customFormat="1" x14ac:dyDescent="0.25">
      <c r="A28" s="10"/>
      <c r="B28" s="126"/>
      <c r="C28" s="98" t="s">
        <v>121</v>
      </c>
      <c r="D28" s="10" t="s">
        <v>122</v>
      </c>
      <c r="E28" s="121">
        <v>13999</v>
      </c>
      <c r="F28" s="121">
        <f t="shared" si="0"/>
        <v>0</v>
      </c>
      <c r="G28" s="121">
        <v>13999</v>
      </c>
    </row>
    <row r="29" spans="1:7" s="119" customFormat="1" x14ac:dyDescent="0.25">
      <c r="A29" s="25"/>
      <c r="B29" s="25"/>
      <c r="C29" s="120" t="s">
        <v>172</v>
      </c>
      <c r="D29" s="25" t="s">
        <v>128</v>
      </c>
      <c r="E29" s="31">
        <v>600</v>
      </c>
      <c r="F29" s="31">
        <f t="shared" si="0"/>
        <v>0</v>
      </c>
      <c r="G29" s="31">
        <v>600</v>
      </c>
    </row>
    <row r="30" spans="1:7" s="105" customFormat="1" x14ac:dyDescent="0.25">
      <c r="A30" s="10"/>
      <c r="B30" s="126"/>
      <c r="C30" s="98" t="s">
        <v>127</v>
      </c>
      <c r="D30" s="10" t="s">
        <v>128</v>
      </c>
      <c r="E30" s="121">
        <v>600</v>
      </c>
      <c r="F30" s="121">
        <f t="shared" si="0"/>
        <v>0</v>
      </c>
      <c r="G30" s="121">
        <v>600</v>
      </c>
    </row>
    <row r="31" spans="1:7" s="119" customFormat="1" ht="25.5" x14ac:dyDescent="0.25">
      <c r="A31" s="25"/>
      <c r="B31" s="25">
        <v>67</v>
      </c>
      <c r="C31" s="25"/>
      <c r="D31" s="9" t="s">
        <v>32</v>
      </c>
      <c r="E31" s="31">
        <f>E33+E35+E36</f>
        <v>238800</v>
      </c>
      <c r="F31" s="31">
        <f t="shared" si="0"/>
        <v>75735</v>
      </c>
      <c r="G31" s="31">
        <f>G33+G35+G36</f>
        <v>314535</v>
      </c>
    </row>
    <row r="32" spans="1:7" s="119" customFormat="1" x14ac:dyDescent="0.25">
      <c r="A32" s="25"/>
      <c r="B32" s="25"/>
      <c r="C32" s="25" t="s">
        <v>173</v>
      </c>
      <c r="D32" s="123" t="s">
        <v>136</v>
      </c>
      <c r="E32" s="31">
        <f>E33</f>
        <v>12350</v>
      </c>
      <c r="F32" s="31">
        <f t="shared" si="0"/>
        <v>30835</v>
      </c>
      <c r="G32" s="31">
        <f>G33</f>
        <v>43185</v>
      </c>
    </row>
    <row r="33" spans="1:7" s="105" customFormat="1" x14ac:dyDescent="0.25">
      <c r="A33" s="10"/>
      <c r="B33" s="10"/>
      <c r="C33" s="10" t="s">
        <v>129</v>
      </c>
      <c r="D33" s="15" t="s">
        <v>130</v>
      </c>
      <c r="E33" s="121">
        <v>12350</v>
      </c>
      <c r="F33" s="121">
        <f t="shared" si="0"/>
        <v>30835</v>
      </c>
      <c r="G33" s="121">
        <v>43185</v>
      </c>
    </row>
    <row r="34" spans="1:7" s="119" customFormat="1" x14ac:dyDescent="0.25">
      <c r="A34" s="25"/>
      <c r="B34" s="25"/>
      <c r="C34" s="25" t="s">
        <v>164</v>
      </c>
      <c r="D34" s="123" t="s">
        <v>165</v>
      </c>
      <c r="E34" s="31">
        <f>E35+E36</f>
        <v>226450</v>
      </c>
      <c r="F34" s="31">
        <f>G34-E34</f>
        <v>44900</v>
      </c>
      <c r="G34" s="31">
        <f>G35+G36</f>
        <v>271350</v>
      </c>
    </row>
    <row r="35" spans="1:7" s="105" customFormat="1" x14ac:dyDescent="0.25">
      <c r="A35" s="10"/>
      <c r="B35" s="10"/>
      <c r="C35" s="10" t="s">
        <v>208</v>
      </c>
      <c r="D35" s="15" t="s">
        <v>130</v>
      </c>
      <c r="E35" s="121">
        <v>92550</v>
      </c>
      <c r="F35" s="121">
        <f>G35-E35</f>
        <v>0</v>
      </c>
      <c r="G35" s="121">
        <v>92550</v>
      </c>
    </row>
    <row r="36" spans="1:7" s="105" customFormat="1" x14ac:dyDescent="0.25">
      <c r="A36" s="10"/>
      <c r="B36" s="10"/>
      <c r="C36" s="10" t="s">
        <v>187</v>
      </c>
      <c r="D36" s="15" t="s">
        <v>155</v>
      </c>
      <c r="E36" s="121">
        <v>133900</v>
      </c>
      <c r="F36" s="121">
        <f t="shared" si="0"/>
        <v>44900</v>
      </c>
      <c r="G36" s="121">
        <v>178800</v>
      </c>
    </row>
    <row r="37" spans="1:7" x14ac:dyDescent="0.25">
      <c r="A37" s="11">
        <v>7</v>
      </c>
      <c r="B37" s="12"/>
      <c r="C37" s="116"/>
      <c r="D37" s="23" t="s">
        <v>8</v>
      </c>
      <c r="E37" s="81">
        <v>0</v>
      </c>
      <c r="F37" s="81">
        <f t="shared" si="0"/>
        <v>0</v>
      </c>
      <c r="G37" s="81">
        <v>0</v>
      </c>
    </row>
    <row r="38" spans="1:7" x14ac:dyDescent="0.25">
      <c r="A38" s="13"/>
      <c r="B38" s="13">
        <v>72</v>
      </c>
      <c r="C38" s="115"/>
      <c r="D38" s="24" t="s">
        <v>30</v>
      </c>
      <c r="E38" s="82">
        <v>0</v>
      </c>
      <c r="F38" s="82">
        <f t="shared" si="0"/>
        <v>0</v>
      </c>
      <c r="G38" s="82">
        <v>0</v>
      </c>
    </row>
    <row r="39" spans="1:7" s="119" customFormat="1" x14ac:dyDescent="0.25">
      <c r="A39" s="9">
        <v>9</v>
      </c>
      <c r="B39" s="9"/>
      <c r="C39" s="9"/>
      <c r="D39" s="23" t="s">
        <v>131</v>
      </c>
      <c r="E39" s="42"/>
      <c r="F39" s="42">
        <f t="shared" si="0"/>
        <v>0</v>
      </c>
      <c r="G39" s="42"/>
    </row>
    <row r="40" spans="1:7" s="119" customFormat="1" x14ac:dyDescent="0.25">
      <c r="A40" s="9"/>
      <c r="B40" s="127">
        <v>92</v>
      </c>
      <c r="C40" s="25"/>
      <c r="D40" s="25" t="s">
        <v>79</v>
      </c>
      <c r="E40" s="42">
        <f t="shared" ref="E40" si="7">E41+E43+E45+E47</f>
        <v>3000</v>
      </c>
      <c r="F40" s="42">
        <f t="shared" si="0"/>
        <v>8585</v>
      </c>
      <c r="G40" s="42">
        <f>G41+G43+G45+G47</f>
        <v>11585</v>
      </c>
    </row>
    <row r="41" spans="1:7" s="119" customFormat="1" x14ac:dyDescent="0.25">
      <c r="A41" s="127"/>
      <c r="B41" s="127"/>
      <c r="C41" s="128" t="s">
        <v>174</v>
      </c>
      <c r="D41" s="25" t="s">
        <v>122</v>
      </c>
      <c r="E41" s="31">
        <v>1000</v>
      </c>
      <c r="F41" s="31">
        <f t="shared" si="0"/>
        <v>7955</v>
      </c>
      <c r="G41" s="31">
        <f>G42</f>
        <v>8955</v>
      </c>
    </row>
    <row r="42" spans="1:7" s="105" customFormat="1" x14ac:dyDescent="0.25">
      <c r="A42" s="80"/>
      <c r="B42" s="80"/>
      <c r="C42" s="110" t="s">
        <v>132</v>
      </c>
      <c r="D42" s="10" t="s">
        <v>122</v>
      </c>
      <c r="E42" s="121">
        <v>1000</v>
      </c>
      <c r="F42" s="121">
        <f t="shared" si="0"/>
        <v>7955</v>
      </c>
      <c r="G42" s="121">
        <v>8955</v>
      </c>
    </row>
    <row r="43" spans="1:7" s="119" customFormat="1" x14ac:dyDescent="0.25">
      <c r="A43" s="127"/>
      <c r="B43" s="127"/>
      <c r="C43" s="128" t="s">
        <v>175</v>
      </c>
      <c r="D43" s="123" t="s">
        <v>125</v>
      </c>
      <c r="E43" s="31">
        <v>1000</v>
      </c>
      <c r="F43" s="31">
        <f t="shared" si="0"/>
        <v>-650</v>
      </c>
      <c r="G43" s="31">
        <f>G44</f>
        <v>350</v>
      </c>
    </row>
    <row r="44" spans="1:7" s="105" customFormat="1" x14ac:dyDescent="0.25">
      <c r="A44" s="80"/>
      <c r="B44" s="80"/>
      <c r="C44" s="110" t="s">
        <v>134</v>
      </c>
      <c r="D44" s="15" t="s">
        <v>139</v>
      </c>
      <c r="E44" s="121">
        <v>1000</v>
      </c>
      <c r="F44" s="121">
        <f t="shared" si="0"/>
        <v>-650</v>
      </c>
      <c r="G44" s="121">
        <v>350</v>
      </c>
    </row>
    <row r="45" spans="1:7" s="119" customFormat="1" x14ac:dyDescent="0.25">
      <c r="A45" s="127"/>
      <c r="B45" s="127"/>
      <c r="C45" s="128" t="s">
        <v>176</v>
      </c>
      <c r="D45" s="25" t="s">
        <v>119</v>
      </c>
      <c r="E45" s="129">
        <v>500</v>
      </c>
      <c r="F45" s="129">
        <f t="shared" si="0"/>
        <v>597</v>
      </c>
      <c r="G45" s="129">
        <f>G46</f>
        <v>1097</v>
      </c>
    </row>
    <row r="46" spans="1:7" s="105" customFormat="1" x14ac:dyDescent="0.25">
      <c r="A46" s="80"/>
      <c r="B46" s="80"/>
      <c r="C46" s="110" t="s">
        <v>135</v>
      </c>
      <c r="D46" s="10" t="s">
        <v>119</v>
      </c>
      <c r="E46" s="130">
        <v>500</v>
      </c>
      <c r="F46" s="130">
        <f t="shared" si="0"/>
        <v>597</v>
      </c>
      <c r="G46" s="130">
        <v>1097</v>
      </c>
    </row>
    <row r="47" spans="1:7" s="119" customFormat="1" x14ac:dyDescent="0.25">
      <c r="A47" s="127"/>
      <c r="B47" s="127"/>
      <c r="C47" s="128" t="s">
        <v>177</v>
      </c>
      <c r="D47" s="25" t="s">
        <v>128</v>
      </c>
      <c r="E47" s="129">
        <v>500</v>
      </c>
      <c r="F47" s="131">
        <f t="shared" si="0"/>
        <v>683</v>
      </c>
      <c r="G47" s="129">
        <f>G48</f>
        <v>1183</v>
      </c>
    </row>
    <row r="48" spans="1:7" s="105" customFormat="1" x14ac:dyDescent="0.25">
      <c r="A48" s="80"/>
      <c r="B48" s="80"/>
      <c r="C48" s="110" t="s">
        <v>133</v>
      </c>
      <c r="D48" s="10" t="s">
        <v>141</v>
      </c>
      <c r="E48" s="130">
        <v>500</v>
      </c>
      <c r="F48" s="132">
        <f t="shared" si="0"/>
        <v>683</v>
      </c>
      <c r="G48" s="130">
        <v>1183</v>
      </c>
    </row>
    <row r="51" spans="1:7" ht="15.75" customHeight="1" x14ac:dyDescent="0.25">
      <c r="A51" s="151" t="s">
        <v>44</v>
      </c>
      <c r="B51" s="151"/>
      <c r="C51" s="151"/>
      <c r="D51" s="151"/>
      <c r="E51" s="151"/>
      <c r="F51" s="151"/>
      <c r="G51" s="151"/>
    </row>
    <row r="52" spans="1:7" ht="18" x14ac:dyDescent="0.25">
      <c r="A52" s="22"/>
      <c r="B52" s="22"/>
      <c r="C52" s="114"/>
      <c r="D52" s="22"/>
      <c r="E52" s="5"/>
      <c r="G52" s="5"/>
    </row>
    <row r="53" spans="1:7" ht="25.5" x14ac:dyDescent="0.25">
      <c r="A53" s="18" t="s">
        <v>5</v>
      </c>
      <c r="B53" s="17" t="s">
        <v>6</v>
      </c>
      <c r="C53" s="107" t="s">
        <v>118</v>
      </c>
      <c r="D53" s="17" t="s">
        <v>9</v>
      </c>
      <c r="E53" s="17" t="s">
        <v>142</v>
      </c>
      <c r="F53" s="17" t="s">
        <v>206</v>
      </c>
      <c r="G53" s="17" t="s">
        <v>207</v>
      </c>
    </row>
    <row r="54" spans="1:7" x14ac:dyDescent="0.25">
      <c r="A54" s="18"/>
      <c r="B54" s="83"/>
      <c r="C54" s="107"/>
      <c r="D54" s="84" t="s">
        <v>1</v>
      </c>
      <c r="E54" s="85">
        <f>E55+E105</f>
        <v>1780547</v>
      </c>
      <c r="F54" s="85">
        <f>G54-E54</f>
        <v>272645</v>
      </c>
      <c r="G54" s="85">
        <f>G55+G105</f>
        <v>2053192</v>
      </c>
    </row>
    <row r="55" spans="1:7" s="119" customFormat="1" x14ac:dyDescent="0.25">
      <c r="A55" s="9">
        <v>3</v>
      </c>
      <c r="B55" s="9"/>
      <c r="C55" s="9"/>
      <c r="D55" s="9" t="s">
        <v>10</v>
      </c>
      <c r="E55" s="133">
        <f>E56+E62+E88+E95+E101</f>
        <v>1748830</v>
      </c>
      <c r="F55" s="133">
        <f t="shared" ref="F55:F116" si="8">G55-E55</f>
        <v>273120</v>
      </c>
      <c r="G55" s="133">
        <f>G56+G62+G88+G95+G101</f>
        <v>2021950</v>
      </c>
    </row>
    <row r="56" spans="1:7" s="119" customFormat="1" x14ac:dyDescent="0.25">
      <c r="A56" s="9"/>
      <c r="B56" s="9">
        <v>31</v>
      </c>
      <c r="C56" s="9"/>
      <c r="D56" s="9" t="s">
        <v>11</v>
      </c>
      <c r="E56" s="134">
        <f>E58+E60+E61</f>
        <v>1524050</v>
      </c>
      <c r="F56" s="134">
        <f t="shared" si="8"/>
        <v>212100</v>
      </c>
      <c r="G56" s="134">
        <f>G58+G60+G61</f>
        <v>1736150</v>
      </c>
    </row>
    <row r="57" spans="1:7" s="119" customFormat="1" x14ac:dyDescent="0.25">
      <c r="A57" s="25"/>
      <c r="B57" s="25"/>
      <c r="C57" s="25" t="s">
        <v>173</v>
      </c>
      <c r="D57" s="123" t="s">
        <v>136</v>
      </c>
      <c r="E57" s="118">
        <v>2450</v>
      </c>
      <c r="F57" s="118">
        <f t="shared" si="8"/>
        <v>0</v>
      </c>
      <c r="G57" s="118">
        <v>2450</v>
      </c>
    </row>
    <row r="58" spans="1:7" s="105" customFormat="1" x14ac:dyDescent="0.25">
      <c r="A58" s="10"/>
      <c r="B58" s="10"/>
      <c r="C58" s="10" t="s">
        <v>129</v>
      </c>
      <c r="D58" s="15" t="s">
        <v>130</v>
      </c>
      <c r="E58" s="135">
        <v>2450</v>
      </c>
      <c r="F58" s="135">
        <f t="shared" si="8"/>
        <v>1200</v>
      </c>
      <c r="G58" s="135">
        <v>3650</v>
      </c>
    </row>
    <row r="59" spans="1:7" s="119" customFormat="1" x14ac:dyDescent="0.25">
      <c r="A59" s="25"/>
      <c r="B59" s="25"/>
      <c r="C59" s="25" t="s">
        <v>164</v>
      </c>
      <c r="D59" s="136" t="s">
        <v>165</v>
      </c>
      <c r="E59" s="118">
        <f t="shared" ref="E59" si="9">E60+E61</f>
        <v>1521600</v>
      </c>
      <c r="F59" s="118">
        <f t="shared" si="8"/>
        <v>210900</v>
      </c>
      <c r="G59" s="118">
        <f t="shared" ref="G59" si="10">G60+G61</f>
        <v>1732500</v>
      </c>
    </row>
    <row r="60" spans="1:7" s="105" customFormat="1" x14ac:dyDescent="0.25">
      <c r="A60" s="10"/>
      <c r="B60" s="10"/>
      <c r="C60" s="10" t="s">
        <v>153</v>
      </c>
      <c r="D60" s="111" t="s">
        <v>152</v>
      </c>
      <c r="E60" s="135">
        <v>1393000</v>
      </c>
      <c r="F60" s="135">
        <f t="shared" si="8"/>
        <v>166000</v>
      </c>
      <c r="G60" s="135">
        <v>1559000</v>
      </c>
    </row>
    <row r="61" spans="1:7" s="105" customFormat="1" x14ac:dyDescent="0.25">
      <c r="A61" s="10"/>
      <c r="B61" s="10"/>
      <c r="C61" s="10" t="s">
        <v>187</v>
      </c>
      <c r="D61" s="15" t="s">
        <v>154</v>
      </c>
      <c r="E61" s="135">
        <v>128600</v>
      </c>
      <c r="F61" s="135">
        <f t="shared" si="8"/>
        <v>44900</v>
      </c>
      <c r="G61" s="135">
        <v>173500</v>
      </c>
    </row>
    <row r="62" spans="1:7" s="119" customFormat="1" x14ac:dyDescent="0.25">
      <c r="A62" s="25"/>
      <c r="B62" s="25">
        <v>32</v>
      </c>
      <c r="C62" s="25"/>
      <c r="D62" s="25" t="s">
        <v>25</v>
      </c>
      <c r="E62" s="31">
        <f>E63+E65+E67+E69+E73+E75+E78+E80+E82+E84+E86</f>
        <v>204580</v>
      </c>
      <c r="F62" s="31">
        <f t="shared" si="8"/>
        <v>35920</v>
      </c>
      <c r="G62" s="31">
        <f>G63+G65+G67+G69+G73+G75+G78+G80+G82+G84+G86</f>
        <v>240500</v>
      </c>
    </row>
    <row r="63" spans="1:7" s="119" customFormat="1" x14ac:dyDescent="0.25">
      <c r="A63" s="25"/>
      <c r="B63" s="25"/>
      <c r="C63" s="25" t="s">
        <v>173</v>
      </c>
      <c r="D63" s="123" t="s">
        <v>136</v>
      </c>
      <c r="E63" s="31">
        <f>E64</f>
        <v>9100</v>
      </c>
      <c r="F63" s="31">
        <f t="shared" si="8"/>
        <v>6135</v>
      </c>
      <c r="G63" s="31">
        <f>G64</f>
        <v>15235</v>
      </c>
    </row>
    <row r="64" spans="1:7" s="105" customFormat="1" x14ac:dyDescent="0.25">
      <c r="A64" s="10"/>
      <c r="B64" s="10"/>
      <c r="C64" s="10" t="s">
        <v>129</v>
      </c>
      <c r="D64" s="15" t="s">
        <v>130</v>
      </c>
      <c r="E64" s="121">
        <v>9100</v>
      </c>
      <c r="F64" s="121">
        <f t="shared" si="8"/>
        <v>6135</v>
      </c>
      <c r="G64" s="121">
        <v>15235</v>
      </c>
    </row>
    <row r="65" spans="1:7" s="119" customFormat="1" x14ac:dyDescent="0.25">
      <c r="A65" s="25"/>
      <c r="B65" s="25"/>
      <c r="C65" s="25" t="s">
        <v>170</v>
      </c>
      <c r="D65" s="25" t="s">
        <v>122</v>
      </c>
      <c r="E65" s="31">
        <v>3000</v>
      </c>
      <c r="F65" s="31">
        <f t="shared" si="8"/>
        <v>0</v>
      </c>
      <c r="G65" s="31">
        <v>3000</v>
      </c>
    </row>
    <row r="66" spans="1:7" s="105" customFormat="1" x14ac:dyDescent="0.25">
      <c r="A66" s="10"/>
      <c r="B66" s="10"/>
      <c r="C66" s="10" t="s">
        <v>121</v>
      </c>
      <c r="D66" s="10" t="s">
        <v>122</v>
      </c>
      <c r="E66" s="121">
        <v>3000</v>
      </c>
      <c r="F66" s="121">
        <f t="shared" si="8"/>
        <v>0</v>
      </c>
      <c r="G66" s="121">
        <v>3000</v>
      </c>
    </row>
    <row r="67" spans="1:7" s="119" customFormat="1" x14ac:dyDescent="0.25">
      <c r="A67" s="25"/>
      <c r="B67" s="25"/>
      <c r="C67" s="25" t="s">
        <v>171</v>
      </c>
      <c r="D67" s="123" t="s">
        <v>125</v>
      </c>
      <c r="E67" s="31">
        <v>830</v>
      </c>
      <c r="F67" s="31">
        <f t="shared" si="8"/>
        <v>0</v>
      </c>
      <c r="G67" s="31">
        <v>830</v>
      </c>
    </row>
    <row r="68" spans="1:7" s="105" customFormat="1" x14ac:dyDescent="0.25">
      <c r="A68" s="10"/>
      <c r="B68" s="10"/>
      <c r="C68" s="10" t="s">
        <v>124</v>
      </c>
      <c r="D68" s="112" t="s">
        <v>125</v>
      </c>
      <c r="E68" s="121">
        <v>830</v>
      </c>
      <c r="F68" s="121">
        <f t="shared" si="8"/>
        <v>0</v>
      </c>
      <c r="G68" s="121">
        <v>830</v>
      </c>
    </row>
    <row r="69" spans="1:7" s="119" customFormat="1" x14ac:dyDescent="0.25">
      <c r="A69" s="25"/>
      <c r="B69" s="25"/>
      <c r="C69" s="25" t="s">
        <v>164</v>
      </c>
      <c r="D69" s="136" t="s">
        <v>165</v>
      </c>
      <c r="E69" s="31">
        <f>E71+E72+E70</f>
        <v>188100</v>
      </c>
      <c r="F69" s="31">
        <f t="shared" si="8"/>
        <v>17300</v>
      </c>
      <c r="G69" s="31">
        <f>G71+G72+G70</f>
        <v>205400</v>
      </c>
    </row>
    <row r="70" spans="1:7" s="105" customFormat="1" x14ac:dyDescent="0.25">
      <c r="A70" s="86"/>
      <c r="B70" s="86"/>
      <c r="C70" s="10" t="s">
        <v>208</v>
      </c>
      <c r="D70" s="87" t="s">
        <v>130</v>
      </c>
      <c r="E70" s="121">
        <v>81750</v>
      </c>
      <c r="F70" s="121">
        <f>G70-E70</f>
        <v>900</v>
      </c>
      <c r="G70" s="121">
        <v>82650</v>
      </c>
    </row>
    <row r="71" spans="1:7" s="105" customFormat="1" x14ac:dyDescent="0.25">
      <c r="A71" s="10"/>
      <c r="B71" s="10"/>
      <c r="C71" s="10" t="s">
        <v>187</v>
      </c>
      <c r="D71" s="15" t="s">
        <v>155</v>
      </c>
      <c r="E71" s="121">
        <v>5300</v>
      </c>
      <c r="F71" s="121">
        <f t="shared" si="8"/>
        <v>0</v>
      </c>
      <c r="G71" s="121">
        <v>5300</v>
      </c>
    </row>
    <row r="72" spans="1:7" s="105" customFormat="1" x14ac:dyDescent="0.25">
      <c r="A72" s="10"/>
      <c r="B72" s="10"/>
      <c r="C72" s="98" t="s">
        <v>153</v>
      </c>
      <c r="D72" s="111" t="s">
        <v>152</v>
      </c>
      <c r="E72" s="121">
        <v>101050</v>
      </c>
      <c r="F72" s="121">
        <f t="shared" si="8"/>
        <v>16400</v>
      </c>
      <c r="G72" s="121">
        <v>117450</v>
      </c>
    </row>
    <row r="73" spans="1:7" s="119" customFormat="1" x14ac:dyDescent="0.25">
      <c r="A73" s="25"/>
      <c r="B73" s="25"/>
      <c r="C73" s="139" t="s">
        <v>167</v>
      </c>
      <c r="D73" s="25" t="s">
        <v>166</v>
      </c>
      <c r="E73" s="118">
        <v>0</v>
      </c>
      <c r="F73" s="118">
        <f t="shared" si="8"/>
        <v>0</v>
      </c>
      <c r="G73" s="118">
        <v>0</v>
      </c>
    </row>
    <row r="74" spans="1:7" s="105" customFormat="1" x14ac:dyDescent="0.25">
      <c r="A74" s="10"/>
      <c r="B74" s="10"/>
      <c r="C74" s="108" t="s">
        <v>157</v>
      </c>
      <c r="D74" s="10" t="s">
        <v>156</v>
      </c>
      <c r="E74" s="135">
        <v>0</v>
      </c>
      <c r="F74" s="135">
        <f t="shared" si="8"/>
        <v>0</v>
      </c>
      <c r="G74" s="135">
        <v>0</v>
      </c>
    </row>
    <row r="75" spans="1:7" s="119" customFormat="1" x14ac:dyDescent="0.25">
      <c r="A75" s="25"/>
      <c r="B75" s="25"/>
      <c r="C75" s="122" t="s">
        <v>168</v>
      </c>
      <c r="D75" s="9" t="s">
        <v>169</v>
      </c>
      <c r="E75" s="118">
        <f t="shared" ref="E75" si="11">E76+E77</f>
        <v>450</v>
      </c>
      <c r="F75" s="118">
        <f t="shared" si="8"/>
        <v>3425</v>
      </c>
      <c r="G75" s="118">
        <f t="shared" ref="G75" si="12">G76+G77</f>
        <v>3875</v>
      </c>
    </row>
    <row r="76" spans="1:7" s="105" customFormat="1" x14ac:dyDescent="0.25">
      <c r="A76" s="10"/>
      <c r="B76" s="10"/>
      <c r="C76" s="109" t="s">
        <v>159</v>
      </c>
      <c r="D76" s="16" t="s">
        <v>158</v>
      </c>
      <c r="E76" s="135">
        <v>400</v>
      </c>
      <c r="F76" s="135">
        <f t="shared" si="8"/>
        <v>3425</v>
      </c>
      <c r="G76" s="135">
        <v>3825</v>
      </c>
    </row>
    <row r="77" spans="1:7" s="105" customFormat="1" x14ac:dyDescent="0.25">
      <c r="A77" s="10"/>
      <c r="B77" s="10"/>
      <c r="C77" s="108" t="s">
        <v>163</v>
      </c>
      <c r="D77" s="16" t="s">
        <v>161</v>
      </c>
      <c r="E77" s="135">
        <v>50</v>
      </c>
      <c r="F77" s="135">
        <f t="shared" si="8"/>
        <v>0</v>
      </c>
      <c r="G77" s="135">
        <v>50</v>
      </c>
    </row>
    <row r="78" spans="1:7" s="119" customFormat="1" x14ac:dyDescent="0.25">
      <c r="A78" s="25"/>
      <c r="B78" s="25"/>
      <c r="C78" s="25" t="s">
        <v>172</v>
      </c>
      <c r="D78" s="9" t="s">
        <v>128</v>
      </c>
      <c r="E78" s="31">
        <v>600</v>
      </c>
      <c r="F78" s="31">
        <f t="shared" si="8"/>
        <v>0</v>
      </c>
      <c r="G78" s="31">
        <v>600</v>
      </c>
    </row>
    <row r="79" spans="1:7" s="105" customFormat="1" x14ac:dyDescent="0.25">
      <c r="A79" s="10"/>
      <c r="B79" s="10"/>
      <c r="C79" s="10" t="s">
        <v>127</v>
      </c>
      <c r="D79" s="16" t="s">
        <v>128</v>
      </c>
      <c r="E79" s="121">
        <v>600</v>
      </c>
      <c r="F79" s="121">
        <f t="shared" si="8"/>
        <v>0</v>
      </c>
      <c r="G79" s="121">
        <v>600</v>
      </c>
    </row>
    <row r="80" spans="1:7" s="119" customFormat="1" x14ac:dyDescent="0.25">
      <c r="A80" s="25"/>
      <c r="B80" s="25"/>
      <c r="C80" s="128" t="s">
        <v>174</v>
      </c>
      <c r="D80" s="25" t="s">
        <v>178</v>
      </c>
      <c r="E80" s="31">
        <v>1000</v>
      </c>
      <c r="F80" s="31">
        <f t="shared" si="8"/>
        <v>7955</v>
      </c>
      <c r="G80" s="31">
        <f>G81</f>
        <v>8955</v>
      </c>
    </row>
    <row r="81" spans="1:7" s="105" customFormat="1" x14ac:dyDescent="0.25">
      <c r="A81" s="10"/>
      <c r="B81" s="10"/>
      <c r="C81" s="110" t="s">
        <v>132</v>
      </c>
      <c r="D81" s="10" t="s">
        <v>148</v>
      </c>
      <c r="E81" s="121">
        <v>1000</v>
      </c>
      <c r="F81" s="121">
        <f t="shared" si="8"/>
        <v>7955</v>
      </c>
      <c r="G81" s="121">
        <v>8955</v>
      </c>
    </row>
    <row r="82" spans="1:7" s="119" customFormat="1" x14ac:dyDescent="0.25">
      <c r="A82" s="25"/>
      <c r="B82" s="25"/>
      <c r="C82" s="25" t="s">
        <v>175</v>
      </c>
      <c r="D82" s="9" t="s">
        <v>125</v>
      </c>
      <c r="E82" s="31">
        <v>500</v>
      </c>
      <c r="F82" s="31">
        <f t="shared" si="8"/>
        <v>-175</v>
      </c>
      <c r="G82" s="31">
        <f>G83</f>
        <v>325</v>
      </c>
    </row>
    <row r="83" spans="1:7" s="105" customFormat="1" x14ac:dyDescent="0.25">
      <c r="A83" s="10"/>
      <c r="B83" s="10"/>
      <c r="C83" s="10" t="s">
        <v>134</v>
      </c>
      <c r="D83" s="16" t="s">
        <v>139</v>
      </c>
      <c r="E83" s="121">
        <v>500</v>
      </c>
      <c r="F83" s="121">
        <f t="shared" si="8"/>
        <v>-175</v>
      </c>
      <c r="G83" s="121">
        <v>325</v>
      </c>
    </row>
    <row r="84" spans="1:7" s="119" customFormat="1" x14ac:dyDescent="0.25">
      <c r="A84" s="25"/>
      <c r="B84" s="25"/>
      <c r="C84" s="25" t="s">
        <v>176</v>
      </c>
      <c r="D84" s="122" t="s">
        <v>179</v>
      </c>
      <c r="E84" s="31">
        <v>500</v>
      </c>
      <c r="F84" s="31">
        <f t="shared" si="8"/>
        <v>597</v>
      </c>
      <c r="G84" s="31">
        <f>G85</f>
        <v>1097</v>
      </c>
    </row>
    <row r="85" spans="1:7" s="105" customFormat="1" x14ac:dyDescent="0.25">
      <c r="A85" s="10"/>
      <c r="B85" s="10"/>
      <c r="C85" s="10" t="s">
        <v>135</v>
      </c>
      <c r="D85" s="109" t="s">
        <v>149</v>
      </c>
      <c r="E85" s="121">
        <v>500</v>
      </c>
      <c r="F85" s="121">
        <f t="shared" si="8"/>
        <v>597</v>
      </c>
      <c r="G85" s="121">
        <v>1097</v>
      </c>
    </row>
    <row r="86" spans="1:7" s="119" customFormat="1" x14ac:dyDescent="0.25">
      <c r="A86" s="25"/>
      <c r="B86" s="25"/>
      <c r="C86" s="25" t="s">
        <v>177</v>
      </c>
      <c r="D86" s="9" t="s">
        <v>128</v>
      </c>
      <c r="E86" s="31">
        <v>500</v>
      </c>
      <c r="F86" s="31">
        <f t="shared" si="8"/>
        <v>683</v>
      </c>
      <c r="G86" s="31">
        <f>G87</f>
        <v>1183</v>
      </c>
    </row>
    <row r="87" spans="1:7" s="105" customFormat="1" x14ac:dyDescent="0.25">
      <c r="A87" s="10"/>
      <c r="B87" s="10"/>
      <c r="C87" s="10" t="s">
        <v>133</v>
      </c>
      <c r="D87" s="16" t="s">
        <v>140</v>
      </c>
      <c r="E87" s="121">
        <v>500</v>
      </c>
      <c r="F87" s="121">
        <f t="shared" si="8"/>
        <v>683</v>
      </c>
      <c r="G87" s="121">
        <v>1183</v>
      </c>
    </row>
    <row r="88" spans="1:7" s="119" customFormat="1" x14ac:dyDescent="0.25">
      <c r="A88" s="25"/>
      <c r="B88" s="25">
        <v>34</v>
      </c>
      <c r="C88" s="25"/>
      <c r="D88" s="25" t="s">
        <v>71</v>
      </c>
      <c r="E88" s="31">
        <f>E92+E91+E94</f>
        <v>1000</v>
      </c>
      <c r="F88" s="118">
        <f t="shared" si="8"/>
        <v>-900</v>
      </c>
      <c r="G88" s="31">
        <f>G92+G91+G94</f>
        <v>100</v>
      </c>
    </row>
    <row r="89" spans="1:7" s="119" customFormat="1" x14ac:dyDescent="0.25">
      <c r="A89" s="25"/>
      <c r="B89" s="25"/>
      <c r="C89" s="25" t="s">
        <v>173</v>
      </c>
      <c r="D89" s="123" t="s">
        <v>136</v>
      </c>
      <c r="E89" s="31">
        <v>0</v>
      </c>
      <c r="F89" s="118">
        <f t="shared" si="8"/>
        <v>0</v>
      </c>
      <c r="G89" s="31">
        <v>0</v>
      </c>
    </row>
    <row r="90" spans="1:7" s="119" customFormat="1" x14ac:dyDescent="0.25">
      <c r="A90" s="25"/>
      <c r="B90" s="25"/>
      <c r="C90" s="25" t="s">
        <v>164</v>
      </c>
      <c r="D90" s="136" t="s">
        <v>165</v>
      </c>
      <c r="E90" s="118">
        <f>E91+E92</f>
        <v>1000</v>
      </c>
      <c r="F90" s="118">
        <f t="shared" si="8"/>
        <v>-900</v>
      </c>
      <c r="G90" s="118">
        <f>G91+G92</f>
        <v>100</v>
      </c>
    </row>
    <row r="91" spans="1:7" s="105" customFormat="1" x14ac:dyDescent="0.25">
      <c r="A91" s="10"/>
      <c r="B91" s="10"/>
      <c r="C91" s="10" t="s">
        <v>153</v>
      </c>
      <c r="D91" s="111" t="s">
        <v>152</v>
      </c>
      <c r="E91" s="135">
        <v>0</v>
      </c>
      <c r="F91" s="135">
        <f t="shared" si="8"/>
        <v>0</v>
      </c>
      <c r="G91" s="135">
        <v>0</v>
      </c>
    </row>
    <row r="92" spans="1:7" s="105" customFormat="1" x14ac:dyDescent="0.25">
      <c r="A92" s="10"/>
      <c r="B92" s="10"/>
      <c r="C92" s="10" t="s">
        <v>208</v>
      </c>
      <c r="D92" s="15" t="s">
        <v>130</v>
      </c>
      <c r="E92" s="121">
        <v>1000</v>
      </c>
      <c r="F92" s="135">
        <f>G92-E92</f>
        <v>-900</v>
      </c>
      <c r="G92" s="121">
        <v>100</v>
      </c>
    </row>
    <row r="93" spans="1:7" s="119" customFormat="1" x14ac:dyDescent="0.25">
      <c r="A93" s="25"/>
      <c r="B93" s="25"/>
      <c r="C93" s="138" t="s">
        <v>167</v>
      </c>
      <c r="D93" s="25" t="s">
        <v>166</v>
      </c>
      <c r="E93" s="118">
        <v>0</v>
      </c>
      <c r="F93" s="118">
        <f t="shared" si="8"/>
        <v>0</v>
      </c>
      <c r="G93" s="118">
        <v>0</v>
      </c>
    </row>
    <row r="94" spans="1:7" s="105" customFormat="1" x14ac:dyDescent="0.25">
      <c r="A94" s="10"/>
      <c r="B94" s="10"/>
      <c r="C94" s="108" t="s">
        <v>157</v>
      </c>
      <c r="D94" s="137" t="s">
        <v>156</v>
      </c>
      <c r="E94" s="135">
        <v>0</v>
      </c>
      <c r="F94" s="135">
        <f t="shared" si="8"/>
        <v>0</v>
      </c>
      <c r="G94" s="135">
        <v>0</v>
      </c>
    </row>
    <row r="95" spans="1:7" s="119" customFormat="1" ht="25.5" x14ac:dyDescent="0.25">
      <c r="A95" s="25"/>
      <c r="B95" s="25">
        <v>37</v>
      </c>
      <c r="C95" s="25"/>
      <c r="D95" s="123" t="s">
        <v>108</v>
      </c>
      <c r="E95" s="118">
        <f>E97+E98+E100</f>
        <v>19200</v>
      </c>
      <c r="F95" s="118">
        <f t="shared" si="8"/>
        <v>23500</v>
      </c>
      <c r="G95" s="118">
        <f>G97+G98+G100</f>
        <v>42700</v>
      </c>
    </row>
    <row r="96" spans="1:7" s="119" customFormat="1" x14ac:dyDescent="0.25">
      <c r="A96" s="25"/>
      <c r="B96" s="25"/>
      <c r="C96" s="25" t="s">
        <v>173</v>
      </c>
      <c r="D96" s="123" t="s">
        <v>136</v>
      </c>
      <c r="E96" s="118">
        <f t="shared" ref="E96" si="13">E97+E98</f>
        <v>3800</v>
      </c>
      <c r="F96" s="118">
        <f t="shared" si="8"/>
        <v>23500</v>
      </c>
      <c r="G96" s="118">
        <f t="shared" ref="G96" si="14">G97+G98</f>
        <v>27300</v>
      </c>
    </row>
    <row r="97" spans="1:7" s="105" customFormat="1" x14ac:dyDescent="0.25">
      <c r="A97" s="10"/>
      <c r="B97" s="10"/>
      <c r="C97" s="10" t="s">
        <v>129</v>
      </c>
      <c r="D97" s="15" t="s">
        <v>130</v>
      </c>
      <c r="E97" s="135">
        <v>0</v>
      </c>
      <c r="F97" s="135">
        <f t="shared" si="8"/>
        <v>23500</v>
      </c>
      <c r="G97" s="135">
        <v>23500</v>
      </c>
    </row>
    <row r="98" spans="1:7" s="105" customFormat="1" x14ac:dyDescent="0.25">
      <c r="A98" s="10"/>
      <c r="B98" s="10"/>
      <c r="C98" s="10" t="s">
        <v>138</v>
      </c>
      <c r="D98" s="15" t="s">
        <v>130</v>
      </c>
      <c r="E98" s="135">
        <v>3800</v>
      </c>
      <c r="F98" s="135">
        <f t="shared" si="8"/>
        <v>0</v>
      </c>
      <c r="G98" s="135">
        <v>3800</v>
      </c>
    </row>
    <row r="99" spans="1:7" s="119" customFormat="1" x14ac:dyDescent="0.25">
      <c r="A99" s="25"/>
      <c r="B99" s="25"/>
      <c r="C99" s="120" t="s">
        <v>164</v>
      </c>
      <c r="D99" s="136" t="s">
        <v>165</v>
      </c>
      <c r="E99" s="118">
        <v>15400</v>
      </c>
      <c r="F99" s="118">
        <f t="shared" si="8"/>
        <v>0</v>
      </c>
      <c r="G99" s="118">
        <v>15400</v>
      </c>
    </row>
    <row r="100" spans="1:7" s="105" customFormat="1" x14ac:dyDescent="0.25">
      <c r="A100" s="10"/>
      <c r="B100" s="10"/>
      <c r="C100" s="140" t="s">
        <v>153</v>
      </c>
      <c r="D100" s="111" t="s">
        <v>152</v>
      </c>
      <c r="E100" s="135">
        <v>15400</v>
      </c>
      <c r="F100" s="135">
        <f t="shared" si="8"/>
        <v>0</v>
      </c>
      <c r="G100" s="135">
        <v>15400</v>
      </c>
    </row>
    <row r="101" spans="1:7" s="119" customFormat="1" x14ac:dyDescent="0.25">
      <c r="A101" s="25"/>
      <c r="B101" s="25">
        <v>38</v>
      </c>
      <c r="C101" s="25"/>
      <c r="D101" s="123" t="s">
        <v>82</v>
      </c>
      <c r="E101" s="118">
        <f>E103</f>
        <v>0</v>
      </c>
      <c r="F101" s="118">
        <f t="shared" si="8"/>
        <v>2500</v>
      </c>
      <c r="G101" s="118">
        <f>G103</f>
        <v>2500</v>
      </c>
    </row>
    <row r="102" spans="1:7" s="119" customFormat="1" x14ac:dyDescent="0.25">
      <c r="A102" s="25"/>
      <c r="B102" s="25"/>
      <c r="C102" s="120" t="s">
        <v>164</v>
      </c>
      <c r="D102" s="136" t="s">
        <v>165</v>
      </c>
      <c r="E102" s="118">
        <v>0</v>
      </c>
      <c r="F102" s="31">
        <f t="shared" si="8"/>
        <v>0</v>
      </c>
      <c r="G102" s="118">
        <v>0</v>
      </c>
    </row>
    <row r="103" spans="1:7" s="105" customFormat="1" x14ac:dyDescent="0.25">
      <c r="A103" s="10"/>
      <c r="B103" s="10"/>
      <c r="C103" s="98" t="s">
        <v>153</v>
      </c>
      <c r="D103" s="111" t="s">
        <v>152</v>
      </c>
      <c r="E103" s="135">
        <v>0</v>
      </c>
      <c r="F103" s="121">
        <f t="shared" si="8"/>
        <v>2500</v>
      </c>
      <c r="G103" s="135">
        <v>2500</v>
      </c>
    </row>
    <row r="104" spans="1:7" s="119" customFormat="1" x14ac:dyDescent="0.25">
      <c r="A104" s="11">
        <v>4</v>
      </c>
      <c r="B104" s="12"/>
      <c r="C104" s="12"/>
      <c r="D104" s="23" t="s">
        <v>12</v>
      </c>
      <c r="E104" s="118">
        <f>E105</f>
        <v>31717</v>
      </c>
      <c r="F104" s="141">
        <f t="shared" si="8"/>
        <v>-475</v>
      </c>
      <c r="G104" s="118">
        <f>G105</f>
        <v>31242</v>
      </c>
    </row>
    <row r="105" spans="1:7" s="119" customFormat="1" x14ac:dyDescent="0.25">
      <c r="A105" s="9"/>
      <c r="B105" s="9">
        <v>42</v>
      </c>
      <c r="C105" s="9"/>
      <c r="D105" s="23" t="s">
        <v>33</v>
      </c>
      <c r="E105" s="31">
        <f>E107+E114+E110+E112+E108+E116</f>
        <v>31717</v>
      </c>
      <c r="F105" s="31">
        <f t="shared" si="8"/>
        <v>-475</v>
      </c>
      <c r="G105" s="31">
        <f>G107+G114+G110+G112+G108+G116</f>
        <v>31242</v>
      </c>
    </row>
    <row r="106" spans="1:7" s="119" customFormat="1" x14ac:dyDescent="0.25">
      <c r="A106" s="9"/>
      <c r="B106" s="9"/>
      <c r="C106" s="25" t="s">
        <v>173</v>
      </c>
      <c r="D106" s="123" t="s">
        <v>136</v>
      </c>
      <c r="E106" s="141">
        <f t="shared" ref="E106" si="15">E107+E108</f>
        <v>6800</v>
      </c>
      <c r="F106" s="141">
        <f t="shared" si="8"/>
        <v>0</v>
      </c>
      <c r="G106" s="141">
        <f t="shared" ref="G106" si="16">G107+G108</f>
        <v>6800</v>
      </c>
    </row>
    <row r="107" spans="1:7" s="105" customFormat="1" x14ac:dyDescent="0.25">
      <c r="A107" s="16"/>
      <c r="B107" s="16"/>
      <c r="C107" s="16" t="s">
        <v>129</v>
      </c>
      <c r="D107" s="15" t="s">
        <v>130</v>
      </c>
      <c r="E107" s="142">
        <v>800</v>
      </c>
      <c r="F107" s="142">
        <f t="shared" si="8"/>
        <v>0</v>
      </c>
      <c r="G107" s="142">
        <v>800</v>
      </c>
    </row>
    <row r="108" spans="1:7" s="105" customFormat="1" x14ac:dyDescent="0.25">
      <c r="A108" s="16"/>
      <c r="B108" s="16"/>
      <c r="C108" s="16" t="s">
        <v>137</v>
      </c>
      <c r="D108" s="10" t="s">
        <v>136</v>
      </c>
      <c r="E108" s="142">
        <v>6000</v>
      </c>
      <c r="F108" s="142">
        <f t="shared" si="8"/>
        <v>0</v>
      </c>
      <c r="G108" s="142">
        <v>6000</v>
      </c>
    </row>
    <row r="109" spans="1:7" s="119" customFormat="1" x14ac:dyDescent="0.25">
      <c r="A109" s="9"/>
      <c r="B109" s="9"/>
      <c r="C109" s="9" t="s">
        <v>170</v>
      </c>
      <c r="D109" s="25" t="s">
        <v>122</v>
      </c>
      <c r="E109" s="141">
        <f>4000+7000</f>
        <v>11000</v>
      </c>
      <c r="F109" s="141">
        <f t="shared" si="8"/>
        <v>0</v>
      </c>
      <c r="G109" s="141">
        <f>4000+7000</f>
        <v>11000</v>
      </c>
    </row>
    <row r="110" spans="1:7" s="105" customFormat="1" x14ac:dyDescent="0.25">
      <c r="A110" s="16"/>
      <c r="B110" s="16"/>
      <c r="C110" s="16" t="s">
        <v>121</v>
      </c>
      <c r="D110" s="10" t="s">
        <v>122</v>
      </c>
      <c r="E110" s="142">
        <f>4000+7000</f>
        <v>11000</v>
      </c>
      <c r="F110" s="142">
        <f t="shared" si="8"/>
        <v>0</v>
      </c>
      <c r="G110" s="142">
        <f>4000+7000</f>
        <v>11000</v>
      </c>
    </row>
    <row r="111" spans="1:7" s="119" customFormat="1" x14ac:dyDescent="0.25">
      <c r="A111" s="9"/>
      <c r="B111" s="9"/>
      <c r="C111" s="143" t="s">
        <v>171</v>
      </c>
      <c r="D111" s="123" t="s">
        <v>125</v>
      </c>
      <c r="E111" s="141">
        <v>350</v>
      </c>
      <c r="F111" s="141">
        <f t="shared" si="8"/>
        <v>0</v>
      </c>
      <c r="G111" s="141">
        <v>350</v>
      </c>
    </row>
    <row r="112" spans="1:7" s="105" customFormat="1" x14ac:dyDescent="0.25">
      <c r="A112" s="16"/>
      <c r="B112" s="16"/>
      <c r="C112" s="88" t="s">
        <v>124</v>
      </c>
      <c r="D112" s="112" t="s">
        <v>125</v>
      </c>
      <c r="E112" s="142">
        <v>350</v>
      </c>
      <c r="F112" s="142">
        <f t="shared" si="8"/>
        <v>0</v>
      </c>
      <c r="G112" s="142">
        <v>350</v>
      </c>
    </row>
    <row r="113" spans="1:7" s="119" customFormat="1" x14ac:dyDescent="0.25">
      <c r="A113" s="9"/>
      <c r="B113" s="9"/>
      <c r="C113" s="25" t="s">
        <v>164</v>
      </c>
      <c r="D113" s="136" t="s">
        <v>165</v>
      </c>
      <c r="E113" s="141">
        <f>12500+567</f>
        <v>13067</v>
      </c>
      <c r="F113" s="141">
        <f t="shared" si="8"/>
        <v>0</v>
      </c>
      <c r="G113" s="141">
        <f>12500+567</f>
        <v>13067</v>
      </c>
    </row>
    <row r="114" spans="1:7" s="105" customFormat="1" x14ac:dyDescent="0.25">
      <c r="A114" s="16"/>
      <c r="B114" s="16"/>
      <c r="C114" s="98" t="s">
        <v>153</v>
      </c>
      <c r="D114" s="113" t="s">
        <v>152</v>
      </c>
      <c r="E114" s="142">
        <f>12500+567</f>
        <v>13067</v>
      </c>
      <c r="F114" s="142">
        <f t="shared" si="8"/>
        <v>0</v>
      </c>
      <c r="G114" s="142">
        <f>12500+567</f>
        <v>13067</v>
      </c>
    </row>
    <row r="115" spans="1:7" s="119" customFormat="1" x14ac:dyDescent="0.25">
      <c r="A115" s="25"/>
      <c r="B115" s="25"/>
      <c r="C115" s="25" t="s">
        <v>175</v>
      </c>
      <c r="D115" s="9" t="s">
        <v>125</v>
      </c>
      <c r="E115" s="31">
        <v>500</v>
      </c>
      <c r="F115" s="31">
        <f t="shared" si="8"/>
        <v>-475</v>
      </c>
      <c r="G115" s="31">
        <f>G116</f>
        <v>25</v>
      </c>
    </row>
    <row r="116" spans="1:7" s="105" customFormat="1" x14ac:dyDescent="0.25">
      <c r="A116" s="10"/>
      <c r="B116" s="10"/>
      <c r="C116" s="10" t="s">
        <v>134</v>
      </c>
      <c r="D116" s="16" t="s">
        <v>139</v>
      </c>
      <c r="E116" s="121">
        <v>500</v>
      </c>
      <c r="F116" s="121">
        <f t="shared" si="8"/>
        <v>-475</v>
      </c>
      <c r="G116" s="121">
        <v>25</v>
      </c>
    </row>
  </sheetData>
  <mergeCells count="5">
    <mergeCell ref="A51:G51"/>
    <mergeCell ref="A3:G3"/>
    <mergeCell ref="A5:G5"/>
    <mergeCell ref="A7:G7"/>
    <mergeCell ref="A1:G1"/>
  </mergeCells>
  <pageMargins left="0.7" right="0.7" top="0.75" bottom="0.75" header="0.3" footer="0.3"/>
  <pageSetup paperSize="9" scale="4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8"/>
  <sheetViews>
    <sheetView workbookViewId="0">
      <selection activeCell="D18" sqref="D18"/>
    </sheetView>
  </sheetViews>
  <sheetFormatPr defaultRowHeight="15" x14ac:dyDescent="0.25"/>
  <cols>
    <col min="1" max="1" width="37.7109375" customWidth="1"/>
    <col min="2" max="2" width="25.28515625" customWidth="1"/>
    <col min="3" max="3" width="28.140625" customWidth="1"/>
    <col min="4" max="4" width="25.28515625" customWidth="1"/>
  </cols>
  <sheetData>
    <row r="1" spans="1:5" ht="42" customHeight="1" x14ac:dyDescent="0.25">
      <c r="A1" s="151" t="s">
        <v>205</v>
      </c>
      <c r="B1" s="151"/>
      <c r="C1" s="151"/>
      <c r="D1" s="151"/>
      <c r="E1" s="92"/>
    </row>
    <row r="2" spans="1:5" ht="18" customHeight="1" x14ac:dyDescent="0.25">
      <c r="A2" s="4"/>
      <c r="B2" s="22"/>
      <c r="C2" s="4"/>
      <c r="D2" s="4"/>
    </row>
    <row r="3" spans="1:5" ht="15.75" x14ac:dyDescent="0.25">
      <c r="A3" s="151" t="s">
        <v>23</v>
      </c>
      <c r="B3" s="151"/>
      <c r="C3" s="151"/>
      <c r="D3" s="151"/>
    </row>
    <row r="4" spans="1:5" ht="18" x14ac:dyDescent="0.25">
      <c r="A4" s="4"/>
      <c r="B4" s="22"/>
      <c r="C4" s="4"/>
      <c r="D4" s="4"/>
    </row>
    <row r="5" spans="1:5" ht="18" customHeight="1" x14ac:dyDescent="0.25">
      <c r="A5" s="151" t="s">
        <v>4</v>
      </c>
      <c r="B5" s="151"/>
      <c r="C5" s="152"/>
      <c r="D5" s="152"/>
    </row>
    <row r="6" spans="1:5" ht="18" x14ac:dyDescent="0.25">
      <c r="A6" s="4"/>
      <c r="B6" s="22"/>
      <c r="C6" s="4"/>
      <c r="D6" s="4"/>
    </row>
    <row r="7" spans="1:5" ht="15.75" x14ac:dyDescent="0.25">
      <c r="A7" s="151" t="s">
        <v>13</v>
      </c>
      <c r="B7" s="151"/>
      <c r="C7" s="171"/>
      <c r="D7" s="171"/>
    </row>
    <row r="8" spans="1:5" ht="18" x14ac:dyDescent="0.25">
      <c r="A8" s="4"/>
      <c r="B8" s="22"/>
      <c r="C8" s="4"/>
      <c r="D8" s="4"/>
    </row>
    <row r="9" spans="1:5" ht="25.5" x14ac:dyDescent="0.25">
      <c r="A9" s="18" t="s">
        <v>45</v>
      </c>
      <c r="B9" s="17" t="s">
        <v>142</v>
      </c>
      <c r="C9" s="17" t="s">
        <v>206</v>
      </c>
      <c r="D9" s="17" t="s">
        <v>207</v>
      </c>
    </row>
    <row r="10" spans="1:5" ht="15.75" customHeight="1" x14ac:dyDescent="0.25">
      <c r="A10" s="9" t="s">
        <v>14</v>
      </c>
      <c r="B10" s="8">
        <f>'POSEBNI DIO'!C8</f>
        <v>1780547</v>
      </c>
      <c r="C10" s="8">
        <f>D10-B10</f>
        <v>272645</v>
      </c>
      <c r="D10" s="8">
        <f>'POSEBNI DIO'!E8</f>
        <v>2053192</v>
      </c>
    </row>
    <row r="11" spans="1:5" ht="15.75" customHeight="1" x14ac:dyDescent="0.25">
      <c r="A11" s="9" t="s">
        <v>15</v>
      </c>
      <c r="B11" s="8"/>
      <c r="C11" s="74"/>
      <c r="D11" s="8"/>
    </row>
    <row r="12" spans="1:5" ht="25.5" x14ac:dyDescent="0.25">
      <c r="A12" s="15" t="s">
        <v>16</v>
      </c>
      <c r="B12" s="8"/>
      <c r="C12" s="74"/>
      <c r="D12" s="8"/>
    </row>
    <row r="13" spans="1:5" x14ac:dyDescent="0.25">
      <c r="A13" s="14" t="s">
        <v>17</v>
      </c>
      <c r="B13" s="8"/>
      <c r="C13" s="74"/>
      <c r="D13" s="8"/>
    </row>
    <row r="14" spans="1:5" x14ac:dyDescent="0.25">
      <c r="A14" s="9" t="s">
        <v>18</v>
      </c>
      <c r="B14" s="8"/>
      <c r="C14" s="74"/>
      <c r="D14" s="8"/>
    </row>
    <row r="15" spans="1:5" ht="25.5" x14ac:dyDescent="0.25">
      <c r="A15" s="16" t="s">
        <v>19</v>
      </c>
      <c r="B15" s="8"/>
      <c r="C15" s="74"/>
      <c r="D15" s="8"/>
    </row>
    <row r="16" spans="1:5" x14ac:dyDescent="0.25">
      <c r="A16" s="73" t="s">
        <v>115</v>
      </c>
      <c r="B16" s="76"/>
      <c r="C16" s="74"/>
      <c r="D16" s="76"/>
    </row>
    <row r="17" spans="1:4" x14ac:dyDescent="0.25">
      <c r="A17" s="75" t="s">
        <v>116</v>
      </c>
      <c r="B17" s="76"/>
      <c r="C17" s="74"/>
      <c r="D17" s="76"/>
    </row>
    <row r="18" spans="1:4" x14ac:dyDescent="0.25">
      <c r="A18" s="75" t="s">
        <v>117</v>
      </c>
      <c r="B18" s="76">
        <f>'POSEBNI DIO'!C8</f>
        <v>1780547</v>
      </c>
      <c r="C18" s="8">
        <f t="shared" ref="C18" si="0">D18-B18</f>
        <v>272645</v>
      </c>
      <c r="D18" s="76">
        <f>'POSEBNI DIO'!E8</f>
        <v>2053192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F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51" t="s">
        <v>205</v>
      </c>
      <c r="B1" s="151"/>
      <c r="C1" s="151"/>
      <c r="D1" s="151"/>
      <c r="E1" s="151"/>
      <c r="F1" s="151"/>
      <c r="G1" s="92"/>
      <c r="H1" s="92"/>
    </row>
    <row r="2" spans="1:8" ht="18" customHeight="1" x14ac:dyDescent="0.25">
      <c r="A2" s="4"/>
      <c r="B2" s="4"/>
      <c r="C2" s="4"/>
      <c r="D2" s="22"/>
      <c r="E2" s="4"/>
      <c r="F2" s="4"/>
    </row>
    <row r="3" spans="1:8" ht="15.75" customHeight="1" x14ac:dyDescent="0.25">
      <c r="A3" s="151" t="s">
        <v>23</v>
      </c>
      <c r="B3" s="151"/>
      <c r="C3" s="151"/>
      <c r="D3" s="151"/>
      <c r="E3" s="151"/>
      <c r="F3" s="151"/>
    </row>
    <row r="4" spans="1:8" ht="18" x14ac:dyDescent="0.25">
      <c r="A4" s="4"/>
      <c r="B4" s="4"/>
      <c r="C4" s="4"/>
      <c r="D4" s="22"/>
      <c r="E4" s="4"/>
      <c r="F4" s="4"/>
    </row>
    <row r="5" spans="1:8" ht="18" customHeight="1" x14ac:dyDescent="0.25">
      <c r="A5" s="151" t="s">
        <v>50</v>
      </c>
      <c r="B5" s="151"/>
      <c r="C5" s="151"/>
      <c r="D5" s="151"/>
      <c r="E5" s="151"/>
      <c r="F5" s="151"/>
    </row>
    <row r="6" spans="1:8" ht="18" x14ac:dyDescent="0.25">
      <c r="A6" s="4"/>
      <c r="B6" s="4"/>
      <c r="C6" s="4"/>
      <c r="D6" s="22"/>
      <c r="E6" s="4"/>
      <c r="F6" s="4"/>
    </row>
    <row r="7" spans="1:8" ht="25.5" x14ac:dyDescent="0.25">
      <c r="A7" s="18" t="s">
        <v>5</v>
      </c>
      <c r="B7" s="17" t="s">
        <v>6</v>
      </c>
      <c r="C7" s="17" t="s">
        <v>34</v>
      </c>
      <c r="D7" s="17" t="s">
        <v>142</v>
      </c>
      <c r="E7" s="17" t="s">
        <v>206</v>
      </c>
      <c r="F7" s="17" t="s">
        <v>207</v>
      </c>
    </row>
    <row r="8" spans="1:8" x14ac:dyDescent="0.25">
      <c r="A8" s="36"/>
      <c r="B8" s="37"/>
      <c r="C8" s="35" t="s">
        <v>52</v>
      </c>
      <c r="D8" s="36"/>
      <c r="E8" s="36"/>
      <c r="F8" s="36"/>
    </row>
    <row r="9" spans="1:8" ht="25.5" x14ac:dyDescent="0.25">
      <c r="A9" s="9">
        <v>8</v>
      </c>
      <c r="B9" s="9"/>
      <c r="C9" s="9" t="s">
        <v>20</v>
      </c>
      <c r="D9" s="8"/>
      <c r="E9" s="8"/>
      <c r="F9" s="8"/>
    </row>
    <row r="10" spans="1:8" x14ac:dyDescent="0.25">
      <c r="A10" s="9"/>
      <c r="B10" s="13">
        <v>84</v>
      </c>
      <c r="C10" s="13" t="s">
        <v>26</v>
      </c>
      <c r="D10" s="8"/>
      <c r="E10" s="8"/>
      <c r="F10" s="8"/>
    </row>
    <row r="11" spans="1:8" x14ac:dyDescent="0.25">
      <c r="A11" s="9"/>
      <c r="B11" s="13"/>
      <c r="C11" s="38"/>
      <c r="D11" s="8"/>
      <c r="E11" s="8"/>
      <c r="F11" s="8"/>
    </row>
    <row r="12" spans="1:8" x14ac:dyDescent="0.25">
      <c r="A12" s="9"/>
      <c r="B12" s="13"/>
      <c r="C12" s="35" t="s">
        <v>55</v>
      </c>
      <c r="D12" s="8"/>
      <c r="E12" s="8"/>
      <c r="F12" s="8"/>
    </row>
    <row r="13" spans="1:8" ht="25.5" x14ac:dyDescent="0.25">
      <c r="A13" s="11">
        <v>5</v>
      </c>
      <c r="B13" s="12"/>
      <c r="C13" s="23" t="s">
        <v>21</v>
      </c>
      <c r="D13" s="8"/>
      <c r="E13" s="8"/>
      <c r="F13" s="8"/>
    </row>
    <row r="14" spans="1:8" ht="25.5" x14ac:dyDescent="0.25">
      <c r="A14" s="13"/>
      <c r="B14" s="13">
        <v>54</v>
      </c>
      <c r="C14" s="24" t="s">
        <v>27</v>
      </c>
      <c r="D14" s="8"/>
      <c r="E14" s="8"/>
      <c r="F14" s="8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"/>
  <sheetViews>
    <sheetView workbookViewId="0">
      <selection sqref="A1:D1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51" t="s">
        <v>205</v>
      </c>
      <c r="B1" s="151"/>
      <c r="C1" s="151"/>
      <c r="D1" s="151"/>
      <c r="E1" s="92"/>
      <c r="F1" s="92"/>
      <c r="G1" s="92"/>
      <c r="H1" s="92"/>
    </row>
    <row r="2" spans="1:8" ht="18" customHeight="1" x14ac:dyDescent="0.25">
      <c r="A2" s="22"/>
      <c r="B2" s="22"/>
      <c r="C2" s="22"/>
      <c r="D2" s="22"/>
    </row>
    <row r="3" spans="1:8" ht="15.75" customHeight="1" x14ac:dyDescent="0.25">
      <c r="A3" s="151" t="s">
        <v>23</v>
      </c>
      <c r="B3" s="151"/>
      <c r="C3" s="151"/>
      <c r="D3" s="151"/>
    </row>
    <row r="4" spans="1:8" ht="18" x14ac:dyDescent="0.25">
      <c r="A4" s="22"/>
      <c r="B4" s="22"/>
      <c r="C4" s="22"/>
      <c r="D4" s="22"/>
    </row>
    <row r="5" spans="1:8" ht="18" customHeight="1" x14ac:dyDescent="0.25">
      <c r="A5" s="151" t="s">
        <v>51</v>
      </c>
      <c r="B5" s="151"/>
      <c r="C5" s="151"/>
      <c r="D5" s="151"/>
    </row>
    <row r="6" spans="1:8" ht="18" x14ac:dyDescent="0.25">
      <c r="A6" s="22"/>
      <c r="B6" s="22"/>
      <c r="C6" s="22"/>
      <c r="D6" s="22"/>
    </row>
    <row r="7" spans="1:8" ht="25.5" x14ac:dyDescent="0.25">
      <c r="A7" s="17" t="s">
        <v>45</v>
      </c>
      <c r="B7" s="17" t="s">
        <v>142</v>
      </c>
      <c r="C7" s="17" t="s">
        <v>206</v>
      </c>
      <c r="D7" s="17" t="s">
        <v>207</v>
      </c>
    </row>
    <row r="8" spans="1:8" x14ac:dyDescent="0.25">
      <c r="A8" s="9" t="s">
        <v>52</v>
      </c>
      <c r="B8" s="8"/>
      <c r="C8" s="8"/>
      <c r="D8" s="8"/>
    </row>
    <row r="9" spans="1:8" ht="25.5" x14ac:dyDescent="0.25">
      <c r="A9" s="9" t="s">
        <v>53</v>
      </c>
      <c r="B9" s="8"/>
      <c r="C9" s="8"/>
      <c r="D9" s="8"/>
    </row>
    <row r="10" spans="1:8" ht="25.5" x14ac:dyDescent="0.25">
      <c r="A10" s="15" t="s">
        <v>54</v>
      </c>
      <c r="B10" s="8"/>
      <c r="C10" s="8"/>
      <c r="D10" s="8"/>
    </row>
    <row r="11" spans="1:8" x14ac:dyDescent="0.25">
      <c r="A11" s="15"/>
      <c r="B11" s="8"/>
      <c r="C11" s="8"/>
      <c r="D11" s="8"/>
    </row>
    <row r="12" spans="1:8" x14ac:dyDescent="0.25">
      <c r="A12" s="9" t="s">
        <v>55</v>
      </c>
      <c r="B12" s="8"/>
      <c r="C12" s="8"/>
      <c r="D12" s="8"/>
    </row>
    <row r="13" spans="1:8" x14ac:dyDescent="0.25">
      <c r="A13" s="23" t="s">
        <v>46</v>
      </c>
      <c r="B13" s="8"/>
      <c r="C13" s="8"/>
      <c r="D13" s="8"/>
    </row>
    <row r="14" spans="1:8" x14ac:dyDescent="0.25">
      <c r="A14" s="10" t="s">
        <v>47</v>
      </c>
      <c r="B14" s="8"/>
      <c r="C14" s="8"/>
      <c r="D14" s="8"/>
    </row>
    <row r="15" spans="1:8" x14ac:dyDescent="0.25">
      <c r="A15" s="23" t="s">
        <v>48</v>
      </c>
      <c r="B15" s="8"/>
      <c r="C15" s="8"/>
      <c r="D15" s="8"/>
    </row>
    <row r="16" spans="1:8" x14ac:dyDescent="0.25">
      <c r="A16" s="10" t="s">
        <v>49</v>
      </c>
      <c r="B16" s="8"/>
      <c r="C16" s="8"/>
      <c r="D16" s="8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9042-2D95-4A18-8EBA-49517CCB5CCD}">
  <sheetPr>
    <pageSetUpPr fitToPage="1"/>
  </sheetPr>
  <dimension ref="A1:G122"/>
  <sheetViews>
    <sheetView tabSelected="1" workbookViewId="0">
      <selection activeCell="B115" sqref="B115"/>
    </sheetView>
  </sheetViews>
  <sheetFormatPr defaultRowHeight="15" x14ac:dyDescent="0.25"/>
  <cols>
    <col min="1" max="1" width="22.28515625" bestFit="1" customWidth="1"/>
    <col min="2" max="2" width="30.85546875" bestFit="1" customWidth="1"/>
    <col min="3" max="3" width="25.28515625" customWidth="1"/>
    <col min="4" max="4" width="30.28515625" customWidth="1"/>
    <col min="5" max="5" width="25.28515625" customWidth="1"/>
  </cols>
  <sheetData>
    <row r="1" spans="1:7" ht="42" customHeight="1" x14ac:dyDescent="0.25">
      <c r="A1" s="151" t="s">
        <v>205</v>
      </c>
      <c r="B1" s="151"/>
      <c r="C1" s="151"/>
      <c r="D1" s="151"/>
      <c r="E1" s="151"/>
    </row>
    <row r="2" spans="1:7" ht="18" x14ac:dyDescent="0.25">
      <c r="A2" s="22"/>
      <c r="B2" s="22"/>
      <c r="C2" s="5"/>
      <c r="D2" s="22"/>
      <c r="E2" s="5"/>
    </row>
    <row r="3" spans="1:7" ht="18" customHeight="1" x14ac:dyDescent="0.25">
      <c r="A3" s="151" t="s">
        <v>22</v>
      </c>
      <c r="B3" s="151"/>
      <c r="C3" s="151"/>
      <c r="D3" s="151"/>
      <c r="E3" s="151"/>
    </row>
    <row r="4" spans="1:7" ht="18" x14ac:dyDescent="0.25">
      <c r="A4" s="22"/>
      <c r="B4" s="22"/>
      <c r="C4" s="5"/>
      <c r="D4" s="22"/>
      <c r="E4" s="5"/>
    </row>
    <row r="7" spans="1:7" ht="25.5" customHeight="1" thickBot="1" x14ac:dyDescent="0.3">
      <c r="A7" s="55" t="s">
        <v>24</v>
      </c>
      <c r="B7" s="55" t="s">
        <v>34</v>
      </c>
      <c r="C7" s="55" t="s">
        <v>142</v>
      </c>
      <c r="D7" s="55" t="s">
        <v>206</v>
      </c>
      <c r="E7" s="55" t="s">
        <v>207</v>
      </c>
    </row>
    <row r="8" spans="1:7" ht="15.75" thickTop="1" x14ac:dyDescent="0.25">
      <c r="A8" s="56" t="s">
        <v>66</v>
      </c>
      <c r="B8" s="57" t="s">
        <v>67</v>
      </c>
      <c r="C8" s="58">
        <f>SUM(C9+C18+C108+C114)</f>
        <v>1780547</v>
      </c>
      <c r="D8" s="58">
        <f>E8-C8</f>
        <v>272645</v>
      </c>
      <c r="E8" s="58">
        <f>SUM(E9+E18+E108+E114)</f>
        <v>2053192</v>
      </c>
      <c r="F8" s="71"/>
    </row>
    <row r="9" spans="1:7" ht="25.5" x14ac:dyDescent="0.25">
      <c r="A9" s="59" t="s">
        <v>189</v>
      </c>
      <c r="B9" s="60" t="s">
        <v>68</v>
      </c>
      <c r="C9" s="61">
        <f>SUM(C10+C15)</f>
        <v>92550</v>
      </c>
      <c r="D9" s="61">
        <f t="shared" ref="D9:D72" si="0">E9-C9</f>
        <v>0</v>
      </c>
      <c r="E9" s="61">
        <f>SUM(E10+E15)</f>
        <v>92550</v>
      </c>
    </row>
    <row r="10" spans="1:7" ht="38.25" x14ac:dyDescent="0.25">
      <c r="A10" s="62" t="s">
        <v>188</v>
      </c>
      <c r="B10" s="62" t="s">
        <v>69</v>
      </c>
      <c r="C10" s="63">
        <f>SUM(C11)</f>
        <v>86550</v>
      </c>
      <c r="D10" s="63">
        <f t="shared" si="0"/>
        <v>0</v>
      </c>
      <c r="E10" s="63">
        <f>SUM(E11)</f>
        <v>86550</v>
      </c>
    </row>
    <row r="11" spans="1:7" ht="25.5" x14ac:dyDescent="0.25">
      <c r="A11" s="64" t="s">
        <v>110</v>
      </c>
      <c r="B11" s="64" t="s">
        <v>70</v>
      </c>
      <c r="C11" s="65">
        <f>SUM(C12+C13+C14)</f>
        <v>86550</v>
      </c>
      <c r="D11" s="65">
        <f t="shared" si="0"/>
        <v>0</v>
      </c>
      <c r="E11" s="65">
        <f>SUM(E12+E13+E14)</f>
        <v>86550</v>
      </c>
    </row>
    <row r="12" spans="1:7" x14ac:dyDescent="0.25">
      <c r="A12" s="66">
        <v>32</v>
      </c>
      <c r="B12" s="66" t="s">
        <v>25</v>
      </c>
      <c r="C12" s="67">
        <v>81750</v>
      </c>
      <c r="D12" s="67">
        <f t="shared" si="0"/>
        <v>0</v>
      </c>
      <c r="E12" s="67">
        <v>81750</v>
      </c>
      <c r="F12" s="69"/>
    </row>
    <row r="13" spans="1:7" x14ac:dyDescent="0.25">
      <c r="A13" s="66">
        <v>34</v>
      </c>
      <c r="B13" s="93" t="s">
        <v>71</v>
      </c>
      <c r="C13" s="67">
        <v>1000</v>
      </c>
      <c r="D13" s="67">
        <f t="shared" si="0"/>
        <v>0</v>
      </c>
      <c r="E13" s="67">
        <v>1000</v>
      </c>
    </row>
    <row r="14" spans="1:7" ht="38.25" x14ac:dyDescent="0.25">
      <c r="A14" s="66">
        <v>37</v>
      </c>
      <c r="B14" s="93" t="s">
        <v>108</v>
      </c>
      <c r="C14" s="67">
        <v>3800</v>
      </c>
      <c r="D14" s="96">
        <f t="shared" si="0"/>
        <v>0</v>
      </c>
      <c r="E14" s="67">
        <v>3800</v>
      </c>
    </row>
    <row r="15" spans="1:7" ht="25.5" x14ac:dyDescent="0.25">
      <c r="A15" s="62" t="s">
        <v>190</v>
      </c>
      <c r="B15" s="62" t="s">
        <v>72</v>
      </c>
      <c r="C15" s="63">
        <f t="shared" ref="C15:E16" si="1">SUM(C16)</f>
        <v>6000</v>
      </c>
      <c r="D15" s="63">
        <f t="shared" si="0"/>
        <v>0</v>
      </c>
      <c r="E15" s="63">
        <f t="shared" si="1"/>
        <v>6000</v>
      </c>
      <c r="G15" s="69"/>
    </row>
    <row r="16" spans="1:7" ht="25.5" x14ac:dyDescent="0.25">
      <c r="A16" s="64" t="s">
        <v>110</v>
      </c>
      <c r="B16" s="64" t="s">
        <v>70</v>
      </c>
      <c r="C16" s="65">
        <f t="shared" si="1"/>
        <v>6000</v>
      </c>
      <c r="D16" s="65">
        <f t="shared" si="0"/>
        <v>0</v>
      </c>
      <c r="E16" s="65">
        <f t="shared" si="1"/>
        <v>6000</v>
      </c>
      <c r="G16" s="69"/>
    </row>
    <row r="17" spans="1:7" ht="25.5" x14ac:dyDescent="0.25">
      <c r="A17" s="66">
        <v>42</v>
      </c>
      <c r="B17" s="93" t="s">
        <v>33</v>
      </c>
      <c r="C17" s="67">
        <v>6000</v>
      </c>
      <c r="D17" s="67">
        <f t="shared" si="0"/>
        <v>0</v>
      </c>
      <c r="E17" s="67">
        <v>6000</v>
      </c>
      <c r="G17" s="69"/>
    </row>
    <row r="18" spans="1:7" ht="25.5" x14ac:dyDescent="0.25">
      <c r="A18" s="59" t="s">
        <v>192</v>
      </c>
      <c r="B18" s="59" t="s">
        <v>73</v>
      </c>
      <c r="C18" s="61">
        <f>SUM(C19+C49+C57+C60+C66+C81+C70+C76+C87+C103+C99+C63+C95+C91)</f>
        <v>263580</v>
      </c>
      <c r="D18" s="61">
        <f t="shared" si="0"/>
        <v>104995</v>
      </c>
      <c r="E18" s="61">
        <f>SUM(E19+E49+E57+E60+E66+E81+E70+E76+E87+E103+E99+E63+E95+E91)</f>
        <v>368575</v>
      </c>
      <c r="G18" s="69"/>
    </row>
    <row r="19" spans="1:7" ht="25.5" x14ac:dyDescent="0.25">
      <c r="A19" s="62" t="s">
        <v>191</v>
      </c>
      <c r="B19" s="62" t="s">
        <v>74</v>
      </c>
      <c r="C19" s="63">
        <f>SUM(C2+C22+C24+C26+C31+C34+C39+C43+C47+C20)</f>
        <v>11060</v>
      </c>
      <c r="D19" s="63">
        <f t="shared" si="0"/>
        <v>18077</v>
      </c>
      <c r="E19" s="63">
        <f>SUM(E2+E22+E24+E26+E31+E34+E39+E43+E47+E20)</f>
        <v>29137</v>
      </c>
    </row>
    <row r="20" spans="1:7" x14ac:dyDescent="0.25">
      <c r="A20" s="64" t="s">
        <v>75</v>
      </c>
      <c r="B20" s="64" t="s">
        <v>76</v>
      </c>
      <c r="C20" s="65">
        <f t="shared" ref="C20:E20" si="2">SUM(C21)</f>
        <v>1200</v>
      </c>
      <c r="D20" s="65">
        <f t="shared" si="0"/>
        <v>0</v>
      </c>
      <c r="E20" s="65">
        <f t="shared" si="2"/>
        <v>1200</v>
      </c>
    </row>
    <row r="21" spans="1:7" x14ac:dyDescent="0.25">
      <c r="A21" s="66">
        <v>32</v>
      </c>
      <c r="B21" s="93" t="s">
        <v>25</v>
      </c>
      <c r="C21" s="67">
        <v>1200</v>
      </c>
      <c r="D21" s="67">
        <f t="shared" si="0"/>
        <v>0</v>
      </c>
      <c r="E21" s="67">
        <v>1200</v>
      </c>
      <c r="G21" s="69"/>
    </row>
    <row r="22" spans="1:7" s="68" customFormat="1" x14ac:dyDescent="0.25">
      <c r="A22" s="64" t="s">
        <v>77</v>
      </c>
      <c r="B22" s="64" t="s">
        <v>78</v>
      </c>
      <c r="C22" s="65">
        <f>SUM(C23)</f>
        <v>4000</v>
      </c>
      <c r="D22" s="65">
        <f t="shared" si="0"/>
        <v>0</v>
      </c>
      <c r="E22" s="65">
        <f>SUM(E23)</f>
        <v>4000</v>
      </c>
    </row>
    <row r="23" spans="1:7" s="68" customFormat="1" ht="25.5" x14ac:dyDescent="0.25">
      <c r="A23" s="66">
        <v>42</v>
      </c>
      <c r="B23" s="93" t="s">
        <v>33</v>
      </c>
      <c r="C23" s="67">
        <v>4000</v>
      </c>
      <c r="D23" s="67">
        <f t="shared" si="0"/>
        <v>0</v>
      </c>
      <c r="E23" s="67">
        <v>4000</v>
      </c>
    </row>
    <row r="24" spans="1:7" s="68" customFormat="1" ht="25.5" x14ac:dyDescent="0.25">
      <c r="A24" s="72" t="s">
        <v>143</v>
      </c>
      <c r="B24" s="94" t="s">
        <v>144</v>
      </c>
      <c r="C24" s="67">
        <f>C25</f>
        <v>1000</v>
      </c>
      <c r="D24" s="67">
        <f t="shared" si="0"/>
        <v>7955</v>
      </c>
      <c r="E24" s="67">
        <f>E25</f>
        <v>8955</v>
      </c>
    </row>
    <row r="25" spans="1:7" x14ac:dyDescent="0.25">
      <c r="A25" s="66">
        <v>32</v>
      </c>
      <c r="B25" s="93" t="s">
        <v>25</v>
      </c>
      <c r="C25" s="67">
        <v>1000</v>
      </c>
      <c r="D25" s="67">
        <f t="shared" si="0"/>
        <v>7955</v>
      </c>
      <c r="E25" s="67">
        <v>8955</v>
      </c>
    </row>
    <row r="26" spans="1:7" ht="25.5" x14ac:dyDescent="0.25">
      <c r="A26" s="64" t="s">
        <v>80</v>
      </c>
      <c r="B26" s="64" t="s">
        <v>81</v>
      </c>
      <c r="C26" s="65">
        <f>SUM(C27:C30)</f>
        <v>1010</v>
      </c>
      <c r="D26" s="65">
        <f t="shared" si="0"/>
        <v>0</v>
      </c>
      <c r="E26" s="65">
        <f>SUM(E27:E30)</f>
        <v>1010</v>
      </c>
    </row>
    <row r="27" spans="1:7" x14ac:dyDescent="0.25">
      <c r="A27" s="66">
        <v>31</v>
      </c>
      <c r="B27" s="93" t="s">
        <v>11</v>
      </c>
      <c r="C27" s="67"/>
      <c r="D27" s="67">
        <f t="shared" si="0"/>
        <v>0</v>
      </c>
      <c r="E27" s="67"/>
    </row>
    <row r="28" spans="1:7" x14ac:dyDescent="0.25">
      <c r="A28" s="66">
        <v>32</v>
      </c>
      <c r="B28" s="93" t="s">
        <v>25</v>
      </c>
      <c r="C28" s="67">
        <v>660</v>
      </c>
      <c r="D28" s="67">
        <f t="shared" si="0"/>
        <v>0</v>
      </c>
      <c r="E28" s="67">
        <v>660</v>
      </c>
    </row>
    <row r="29" spans="1:7" ht="25.5" x14ac:dyDescent="0.25">
      <c r="A29" s="66">
        <v>42</v>
      </c>
      <c r="B29" s="93" t="s">
        <v>33</v>
      </c>
      <c r="C29" s="67">
        <v>350</v>
      </c>
      <c r="D29" s="67">
        <f t="shared" si="0"/>
        <v>0</v>
      </c>
      <c r="E29" s="67">
        <v>350</v>
      </c>
    </row>
    <row r="30" spans="1:7" ht="30" customHeight="1" x14ac:dyDescent="0.25">
      <c r="A30" s="66">
        <v>92</v>
      </c>
      <c r="B30" s="66" t="s">
        <v>79</v>
      </c>
      <c r="C30" s="67"/>
      <c r="D30" s="67">
        <f t="shared" si="0"/>
        <v>0</v>
      </c>
      <c r="E30" s="67"/>
    </row>
    <row r="31" spans="1:7" ht="38.25" x14ac:dyDescent="0.25">
      <c r="A31" s="72" t="s">
        <v>111</v>
      </c>
      <c r="B31" s="66" t="s">
        <v>112</v>
      </c>
      <c r="C31" s="67">
        <f>C32+C33</f>
        <v>1000</v>
      </c>
      <c r="D31" s="67">
        <f t="shared" si="0"/>
        <v>-650</v>
      </c>
      <c r="E31" s="67">
        <f>E32+E33</f>
        <v>350</v>
      </c>
    </row>
    <row r="32" spans="1:7" x14ac:dyDescent="0.25">
      <c r="A32" s="66">
        <v>32</v>
      </c>
      <c r="B32" s="93" t="s">
        <v>25</v>
      </c>
      <c r="C32" s="67">
        <v>500</v>
      </c>
      <c r="D32" s="67">
        <f t="shared" si="0"/>
        <v>-175</v>
      </c>
      <c r="E32" s="67">
        <v>325</v>
      </c>
    </row>
    <row r="33" spans="1:5" ht="25.5" x14ac:dyDescent="0.25">
      <c r="A33" s="66">
        <v>42</v>
      </c>
      <c r="B33" s="93" t="s">
        <v>33</v>
      </c>
      <c r="C33" s="67">
        <v>500</v>
      </c>
      <c r="D33" s="103">
        <f t="shared" si="0"/>
        <v>-475</v>
      </c>
      <c r="E33" s="67">
        <v>25</v>
      </c>
    </row>
    <row r="34" spans="1:5" ht="38.25" x14ac:dyDescent="0.25">
      <c r="A34" s="64" t="s">
        <v>151</v>
      </c>
      <c r="B34" s="64" t="s">
        <v>150</v>
      </c>
      <c r="C34" s="67">
        <f>C35+C36</f>
        <v>1900</v>
      </c>
      <c r="D34" s="65">
        <f t="shared" si="0"/>
        <v>6750</v>
      </c>
      <c r="E34" s="67">
        <f>E35+E36+E37</f>
        <v>8650</v>
      </c>
    </row>
    <row r="35" spans="1:5" x14ac:dyDescent="0.25">
      <c r="A35" s="66">
        <v>32</v>
      </c>
      <c r="B35" s="93" t="s">
        <v>25</v>
      </c>
      <c r="C35" s="67">
        <v>1000</v>
      </c>
      <c r="D35" s="67">
        <f t="shared" si="0"/>
        <v>4250</v>
      </c>
      <c r="E35" s="67">
        <v>5250</v>
      </c>
    </row>
    <row r="36" spans="1:5" ht="38.25" x14ac:dyDescent="0.25">
      <c r="A36" s="66">
        <v>37</v>
      </c>
      <c r="B36" s="93" t="s">
        <v>108</v>
      </c>
      <c r="C36" s="67">
        <v>900</v>
      </c>
      <c r="D36" s="67">
        <f t="shared" si="0"/>
        <v>0</v>
      </c>
      <c r="E36" s="67">
        <v>900</v>
      </c>
    </row>
    <row r="37" spans="1:5" x14ac:dyDescent="0.25">
      <c r="A37" s="66">
        <v>38</v>
      </c>
      <c r="B37" s="93" t="s">
        <v>82</v>
      </c>
      <c r="C37" s="65">
        <v>0</v>
      </c>
      <c r="D37" s="67">
        <f t="shared" si="0"/>
        <v>2500</v>
      </c>
      <c r="E37" s="65">
        <v>2500</v>
      </c>
    </row>
    <row r="38" spans="1:5" x14ac:dyDescent="0.25">
      <c r="A38" s="66">
        <v>92</v>
      </c>
      <c r="B38" s="66" t="s">
        <v>79</v>
      </c>
      <c r="C38" s="67">
        <v>0</v>
      </c>
      <c r="D38">
        <f t="shared" si="0"/>
        <v>0</v>
      </c>
      <c r="E38" s="67">
        <v>0</v>
      </c>
    </row>
    <row r="39" spans="1:5" ht="25.5" x14ac:dyDescent="0.25">
      <c r="A39" s="97" t="s">
        <v>160</v>
      </c>
      <c r="B39" s="78" t="s">
        <v>158</v>
      </c>
      <c r="C39" s="65">
        <f>SUM(C40:C42)</f>
        <v>400</v>
      </c>
      <c r="D39" s="65">
        <f t="shared" si="0"/>
        <v>3425</v>
      </c>
      <c r="E39" s="65">
        <f>SUM(E40:E42)</f>
        <v>3825</v>
      </c>
    </row>
    <row r="40" spans="1:5" x14ac:dyDescent="0.25">
      <c r="A40" s="66">
        <v>31</v>
      </c>
      <c r="B40" s="93" t="s">
        <v>11</v>
      </c>
      <c r="C40" s="67"/>
      <c r="D40" s="67">
        <f t="shared" si="0"/>
        <v>0</v>
      </c>
      <c r="E40" s="67"/>
    </row>
    <row r="41" spans="1:5" x14ac:dyDescent="0.25">
      <c r="A41" s="66">
        <v>32</v>
      </c>
      <c r="B41" s="93" t="s">
        <v>25</v>
      </c>
      <c r="C41" s="67">
        <v>400</v>
      </c>
      <c r="D41" s="67">
        <f t="shared" si="0"/>
        <v>3425</v>
      </c>
      <c r="E41" s="67">
        <v>3825</v>
      </c>
    </row>
    <row r="42" spans="1:5" x14ac:dyDescent="0.25">
      <c r="A42" s="66">
        <v>92</v>
      </c>
      <c r="B42" s="66" t="s">
        <v>79</v>
      </c>
      <c r="C42" s="67"/>
      <c r="D42" s="67">
        <f t="shared" si="0"/>
        <v>0</v>
      </c>
      <c r="E42" s="67"/>
    </row>
    <row r="43" spans="1:5" ht="25.5" x14ac:dyDescent="0.25">
      <c r="A43" s="64" t="s">
        <v>162</v>
      </c>
      <c r="B43" s="64" t="s">
        <v>161</v>
      </c>
      <c r="C43" s="65">
        <f t="shared" ref="C43" si="3">SUM(C44:C46)</f>
        <v>50</v>
      </c>
      <c r="D43" s="65">
        <f t="shared" si="0"/>
        <v>0</v>
      </c>
      <c r="E43" s="65">
        <f t="shared" ref="E43" si="4">SUM(E44:E46)</f>
        <v>50</v>
      </c>
    </row>
    <row r="44" spans="1:5" x14ac:dyDescent="0.25">
      <c r="A44" s="66">
        <v>31</v>
      </c>
      <c r="B44" s="93" t="s">
        <v>11</v>
      </c>
      <c r="C44" s="67"/>
      <c r="D44" s="67">
        <f t="shared" si="0"/>
        <v>0</v>
      </c>
      <c r="E44" s="67"/>
    </row>
    <row r="45" spans="1:5" x14ac:dyDescent="0.25">
      <c r="A45" s="66">
        <v>32</v>
      </c>
      <c r="B45" s="93" t="s">
        <v>25</v>
      </c>
      <c r="C45" s="67">
        <v>50</v>
      </c>
      <c r="D45" s="67">
        <f t="shared" si="0"/>
        <v>0</v>
      </c>
      <c r="E45" s="67">
        <v>50</v>
      </c>
    </row>
    <row r="46" spans="1:5" x14ac:dyDescent="0.25">
      <c r="A46" s="66">
        <v>92</v>
      </c>
      <c r="B46" s="66" t="s">
        <v>79</v>
      </c>
      <c r="C46" s="67"/>
      <c r="D46" s="67">
        <f t="shared" si="0"/>
        <v>0</v>
      </c>
      <c r="E46" s="67"/>
    </row>
    <row r="47" spans="1:5" ht="25.5" x14ac:dyDescent="0.25">
      <c r="A47" s="72" t="s">
        <v>145</v>
      </c>
      <c r="B47" s="95" t="s">
        <v>146</v>
      </c>
      <c r="C47" s="67">
        <f t="shared" ref="C47:E47" si="5">C48</f>
        <v>500</v>
      </c>
      <c r="D47" s="67">
        <f t="shared" si="0"/>
        <v>597</v>
      </c>
      <c r="E47" s="67">
        <f t="shared" si="5"/>
        <v>1097</v>
      </c>
    </row>
    <row r="48" spans="1:5" x14ac:dyDescent="0.25">
      <c r="A48" s="66">
        <v>32</v>
      </c>
      <c r="B48" s="93" t="s">
        <v>25</v>
      </c>
      <c r="C48" s="67">
        <v>500</v>
      </c>
      <c r="D48" s="67">
        <f t="shared" si="0"/>
        <v>597</v>
      </c>
      <c r="E48" s="67">
        <v>1097</v>
      </c>
    </row>
    <row r="49" spans="1:5" ht="25.5" x14ac:dyDescent="0.25">
      <c r="A49" s="62" t="s">
        <v>193</v>
      </c>
      <c r="B49" s="62" t="s">
        <v>83</v>
      </c>
      <c r="C49" s="63">
        <f>SUM(C50+C52)</f>
        <v>27000</v>
      </c>
      <c r="D49" s="63">
        <f t="shared" si="0"/>
        <v>23500</v>
      </c>
      <c r="E49" s="63">
        <f>SUM(E50+E52)</f>
        <v>50500</v>
      </c>
    </row>
    <row r="50" spans="1:5" x14ac:dyDescent="0.25">
      <c r="A50" s="64" t="s">
        <v>75</v>
      </c>
      <c r="B50" s="64" t="s">
        <v>76</v>
      </c>
      <c r="C50" s="65">
        <v>0</v>
      </c>
      <c r="D50" s="65">
        <f t="shared" si="0"/>
        <v>23500</v>
      </c>
      <c r="E50" s="65">
        <f>E51</f>
        <v>23500</v>
      </c>
    </row>
    <row r="51" spans="1:5" ht="38.25" x14ac:dyDescent="0.25">
      <c r="A51" s="66">
        <v>37</v>
      </c>
      <c r="B51" s="93" t="s">
        <v>108</v>
      </c>
      <c r="C51" s="67">
        <v>0</v>
      </c>
      <c r="D51" s="67">
        <f t="shared" si="0"/>
        <v>23500</v>
      </c>
      <c r="E51" s="67">
        <v>23500</v>
      </c>
    </row>
    <row r="52" spans="1:5" ht="38.25" x14ac:dyDescent="0.25">
      <c r="A52" s="64" t="s">
        <v>151</v>
      </c>
      <c r="B52" s="64" t="s">
        <v>150</v>
      </c>
      <c r="C52" s="65">
        <f>SUM(C53:C55)</f>
        <v>27000</v>
      </c>
      <c r="D52" s="65">
        <f t="shared" si="0"/>
        <v>0</v>
      </c>
      <c r="E52" s="65">
        <f>SUM(E53:E55)</f>
        <v>27000</v>
      </c>
    </row>
    <row r="53" spans="1:5" x14ac:dyDescent="0.25">
      <c r="A53" s="66">
        <v>32</v>
      </c>
      <c r="B53" s="93" t="s">
        <v>25</v>
      </c>
      <c r="C53" s="67"/>
      <c r="D53" s="67">
        <f t="shared" si="0"/>
        <v>0</v>
      </c>
      <c r="E53" s="67"/>
    </row>
    <row r="54" spans="1:5" ht="38.25" x14ac:dyDescent="0.25">
      <c r="A54" s="66">
        <v>37</v>
      </c>
      <c r="B54" s="93" t="s">
        <v>108</v>
      </c>
      <c r="C54" s="67">
        <v>14500</v>
      </c>
      <c r="D54" s="67">
        <f t="shared" si="0"/>
        <v>0</v>
      </c>
      <c r="E54" s="67">
        <v>14500</v>
      </c>
    </row>
    <row r="55" spans="1:5" ht="25.5" x14ac:dyDescent="0.25">
      <c r="A55" s="66">
        <v>42</v>
      </c>
      <c r="B55" s="93" t="s">
        <v>33</v>
      </c>
      <c r="C55" s="67">
        <v>12500</v>
      </c>
      <c r="D55" s="67">
        <f t="shared" si="0"/>
        <v>0</v>
      </c>
      <c r="E55" s="67">
        <v>12500</v>
      </c>
    </row>
    <row r="56" spans="1:5" x14ac:dyDescent="0.25">
      <c r="A56" s="66"/>
      <c r="B56" s="93"/>
      <c r="C56" s="67"/>
      <c r="D56" s="67">
        <f t="shared" si="0"/>
        <v>0</v>
      </c>
      <c r="E56" s="67"/>
    </row>
    <row r="57" spans="1:5" ht="25.5" x14ac:dyDescent="0.25">
      <c r="A57" s="62" t="s">
        <v>194</v>
      </c>
      <c r="B57" s="62" t="s">
        <v>84</v>
      </c>
      <c r="C57" s="63">
        <f t="shared" ref="C57:E58" si="6">SUM(C58)</f>
        <v>0</v>
      </c>
      <c r="D57" s="63">
        <f t="shared" si="0"/>
        <v>0</v>
      </c>
      <c r="E57" s="63">
        <f t="shared" si="6"/>
        <v>0</v>
      </c>
    </row>
    <row r="58" spans="1:5" ht="25.5" x14ac:dyDescent="0.25">
      <c r="A58" s="64" t="s">
        <v>80</v>
      </c>
      <c r="B58" s="64" t="s">
        <v>81</v>
      </c>
      <c r="C58" s="65">
        <f t="shared" si="6"/>
        <v>0</v>
      </c>
      <c r="D58" s="65">
        <f t="shared" si="0"/>
        <v>0</v>
      </c>
      <c r="E58" s="65">
        <f t="shared" si="6"/>
        <v>0</v>
      </c>
    </row>
    <row r="59" spans="1:5" x14ac:dyDescent="0.25">
      <c r="A59" s="66">
        <v>32</v>
      </c>
      <c r="B59" s="93" t="s">
        <v>25</v>
      </c>
      <c r="C59" s="67">
        <v>0</v>
      </c>
      <c r="D59" s="67">
        <f t="shared" si="0"/>
        <v>0</v>
      </c>
      <c r="E59" s="67">
        <v>0</v>
      </c>
    </row>
    <row r="60" spans="1:5" ht="38.25" x14ac:dyDescent="0.25">
      <c r="A60" s="62" t="s">
        <v>195</v>
      </c>
      <c r="B60" s="62" t="s">
        <v>85</v>
      </c>
      <c r="C60" s="63">
        <f t="shared" ref="C60:E61" si="7">SUM(C61)</f>
        <v>450</v>
      </c>
      <c r="D60" s="63">
        <f t="shared" si="0"/>
        <v>0</v>
      </c>
      <c r="E60" s="63">
        <f t="shared" si="7"/>
        <v>450</v>
      </c>
    </row>
    <row r="61" spans="1:5" ht="25.5" x14ac:dyDescent="0.25">
      <c r="A61" s="64" t="s">
        <v>75</v>
      </c>
      <c r="B61" s="64" t="s">
        <v>86</v>
      </c>
      <c r="C61" s="65">
        <f t="shared" si="7"/>
        <v>450</v>
      </c>
      <c r="D61" s="65">
        <f t="shared" si="0"/>
        <v>0</v>
      </c>
      <c r="E61" s="65">
        <f t="shared" si="7"/>
        <v>450</v>
      </c>
    </row>
    <row r="62" spans="1:5" x14ac:dyDescent="0.25">
      <c r="A62" s="66">
        <v>32</v>
      </c>
      <c r="B62" s="93" t="s">
        <v>25</v>
      </c>
      <c r="C62" s="67">
        <v>450</v>
      </c>
      <c r="D62" s="67">
        <f t="shared" si="0"/>
        <v>0</v>
      </c>
      <c r="E62" s="67">
        <v>450</v>
      </c>
    </row>
    <row r="63" spans="1:5" ht="25.5" x14ac:dyDescent="0.25">
      <c r="A63" s="62" t="s">
        <v>196</v>
      </c>
      <c r="B63" s="62" t="s">
        <v>147</v>
      </c>
      <c r="C63" s="63">
        <f t="shared" ref="C63:E64" si="8">SUM(C64)</f>
        <v>0</v>
      </c>
      <c r="D63" s="67">
        <f t="shared" si="0"/>
        <v>6135</v>
      </c>
      <c r="E63" s="63">
        <f t="shared" si="8"/>
        <v>6135</v>
      </c>
    </row>
    <row r="64" spans="1:5" ht="25.5" x14ac:dyDescent="0.25">
      <c r="A64" s="64" t="s">
        <v>75</v>
      </c>
      <c r="B64" s="64" t="s">
        <v>86</v>
      </c>
      <c r="C64" s="65">
        <f t="shared" si="8"/>
        <v>0</v>
      </c>
      <c r="D64" s="67">
        <f t="shared" si="0"/>
        <v>6135</v>
      </c>
      <c r="E64" s="65">
        <f t="shared" si="8"/>
        <v>6135</v>
      </c>
    </row>
    <row r="65" spans="1:5" x14ac:dyDescent="0.25">
      <c r="A65" s="66">
        <v>32</v>
      </c>
      <c r="B65" s="93" t="s">
        <v>25</v>
      </c>
      <c r="C65" s="67">
        <v>0</v>
      </c>
      <c r="D65" s="67">
        <f t="shared" si="0"/>
        <v>6135</v>
      </c>
      <c r="E65" s="67">
        <v>6135</v>
      </c>
    </row>
    <row r="66" spans="1:5" ht="25.5" x14ac:dyDescent="0.25">
      <c r="A66" s="62" t="s">
        <v>197</v>
      </c>
      <c r="B66" s="62" t="s">
        <v>87</v>
      </c>
      <c r="C66" s="63">
        <f>SUM(C67)</f>
        <v>3050</v>
      </c>
      <c r="D66" s="63">
        <f t="shared" si="0"/>
        <v>0</v>
      </c>
      <c r="E66" s="63">
        <f>SUM(E67)</f>
        <v>3050</v>
      </c>
    </row>
    <row r="67" spans="1:5" x14ac:dyDescent="0.25">
      <c r="A67" s="64" t="s">
        <v>75</v>
      </c>
      <c r="B67" s="64" t="s">
        <v>76</v>
      </c>
      <c r="C67" s="65">
        <f>C69</f>
        <v>3050</v>
      </c>
      <c r="D67" s="65">
        <f t="shared" si="0"/>
        <v>0</v>
      </c>
      <c r="E67" s="65">
        <f>E69</f>
        <v>3050</v>
      </c>
    </row>
    <row r="68" spans="1:5" x14ac:dyDescent="0.25">
      <c r="A68" s="66">
        <v>31</v>
      </c>
      <c r="B68" s="93" t="s">
        <v>11</v>
      </c>
      <c r="C68" s="67"/>
      <c r="D68" s="67">
        <f t="shared" si="0"/>
        <v>0</v>
      </c>
      <c r="E68" s="67"/>
    </row>
    <row r="69" spans="1:5" x14ac:dyDescent="0.25">
      <c r="A69" s="66">
        <v>32</v>
      </c>
      <c r="B69" s="93" t="s">
        <v>25</v>
      </c>
      <c r="C69" s="67">
        <v>3050</v>
      </c>
      <c r="D69" s="67">
        <f t="shared" si="0"/>
        <v>0</v>
      </c>
      <c r="E69" s="67">
        <v>3050</v>
      </c>
    </row>
    <row r="70" spans="1:5" ht="25.5" x14ac:dyDescent="0.25">
      <c r="A70" s="62" t="s">
        <v>198</v>
      </c>
      <c r="B70" s="62" t="s">
        <v>88</v>
      </c>
      <c r="C70" s="63">
        <f>SUM(C71+C74)</f>
        <v>10170</v>
      </c>
      <c r="D70" s="63">
        <f t="shared" si="0"/>
        <v>0</v>
      </c>
      <c r="E70" s="63">
        <f>SUM(E71+E74)</f>
        <v>10170</v>
      </c>
    </row>
    <row r="71" spans="1:5" x14ac:dyDescent="0.25">
      <c r="A71" s="64" t="s">
        <v>77</v>
      </c>
      <c r="B71" s="64" t="s">
        <v>89</v>
      </c>
      <c r="C71" s="65">
        <f>SUM(C72:C73)</f>
        <v>10000</v>
      </c>
      <c r="D71" s="65">
        <f t="shared" si="0"/>
        <v>0</v>
      </c>
      <c r="E71" s="65">
        <v>10000</v>
      </c>
    </row>
    <row r="72" spans="1:5" x14ac:dyDescent="0.25">
      <c r="A72" s="66">
        <v>32</v>
      </c>
      <c r="B72" s="93" t="s">
        <v>25</v>
      </c>
      <c r="C72" s="67">
        <v>3000</v>
      </c>
      <c r="D72" s="67">
        <f t="shared" si="0"/>
        <v>0</v>
      </c>
      <c r="E72" s="67">
        <v>3000</v>
      </c>
    </row>
    <row r="73" spans="1:5" ht="25.5" x14ac:dyDescent="0.25">
      <c r="A73" s="66">
        <v>42</v>
      </c>
      <c r="B73" s="93" t="s">
        <v>33</v>
      </c>
      <c r="C73" s="67">
        <v>7000</v>
      </c>
      <c r="D73" s="67">
        <f t="shared" ref="D73:D121" si="9">E73-C73</f>
        <v>0</v>
      </c>
      <c r="E73" s="67">
        <v>7000</v>
      </c>
    </row>
    <row r="74" spans="1:5" ht="25.5" x14ac:dyDescent="0.25">
      <c r="A74" s="64" t="s">
        <v>80</v>
      </c>
      <c r="B74" s="64" t="s">
        <v>81</v>
      </c>
      <c r="C74" s="65">
        <f>SUM(C75:C75)</f>
        <v>170</v>
      </c>
      <c r="D74" s="65">
        <f t="shared" si="9"/>
        <v>0</v>
      </c>
      <c r="E74" s="65">
        <f>SUM(E75:E75)</f>
        <v>170</v>
      </c>
    </row>
    <row r="75" spans="1:5" x14ac:dyDescent="0.25">
      <c r="A75" s="66">
        <v>32</v>
      </c>
      <c r="B75" s="93" t="s">
        <v>25</v>
      </c>
      <c r="C75" s="67">
        <v>170</v>
      </c>
      <c r="D75" s="67">
        <f t="shared" si="9"/>
        <v>0</v>
      </c>
      <c r="E75" s="67">
        <v>170</v>
      </c>
    </row>
    <row r="76" spans="1:5" ht="25.5" x14ac:dyDescent="0.25">
      <c r="A76" s="62" t="s">
        <v>199</v>
      </c>
      <c r="B76" s="62" t="s">
        <v>90</v>
      </c>
      <c r="C76" s="63">
        <f>SUM(C77+C79)</f>
        <v>1100</v>
      </c>
      <c r="D76" s="63">
        <f t="shared" si="9"/>
        <v>683</v>
      </c>
      <c r="E76" s="63">
        <f>SUM(E77+E79)</f>
        <v>1783</v>
      </c>
    </row>
    <row r="77" spans="1:5" x14ac:dyDescent="0.25">
      <c r="A77" s="64" t="s">
        <v>91</v>
      </c>
      <c r="B77" s="64" t="s">
        <v>92</v>
      </c>
      <c r="C77" s="65">
        <f>SUM(C78:C78)</f>
        <v>600</v>
      </c>
      <c r="D77" s="65">
        <f t="shared" si="9"/>
        <v>0</v>
      </c>
      <c r="E77" s="65">
        <f>SUM(E78:E78)</f>
        <v>600</v>
      </c>
    </row>
    <row r="78" spans="1:5" x14ac:dyDescent="0.25">
      <c r="A78" s="66">
        <v>32</v>
      </c>
      <c r="B78" s="93" t="s">
        <v>25</v>
      </c>
      <c r="C78" s="67">
        <v>600</v>
      </c>
      <c r="D78" s="67">
        <f t="shared" si="9"/>
        <v>0</v>
      </c>
      <c r="E78" s="67">
        <v>600</v>
      </c>
    </row>
    <row r="79" spans="1:5" ht="25.5" x14ac:dyDescent="0.25">
      <c r="A79" s="64" t="s">
        <v>113</v>
      </c>
      <c r="B79" s="64" t="s">
        <v>114</v>
      </c>
      <c r="C79" s="65">
        <f>SUM(C80:C80)</f>
        <v>500</v>
      </c>
      <c r="D79" s="65">
        <f t="shared" si="9"/>
        <v>683</v>
      </c>
      <c r="E79" s="65">
        <f>SUM(E80:E80)</f>
        <v>1183</v>
      </c>
    </row>
    <row r="80" spans="1:5" s="68" customFormat="1" x14ac:dyDescent="0.25">
      <c r="A80" s="66">
        <v>32</v>
      </c>
      <c r="B80" s="93" t="s">
        <v>25</v>
      </c>
      <c r="C80" s="67">
        <v>500</v>
      </c>
      <c r="D80" s="67">
        <f t="shared" si="9"/>
        <v>683</v>
      </c>
      <c r="E80" s="67">
        <v>1183</v>
      </c>
    </row>
    <row r="81" spans="1:6" s="68" customFormat="1" ht="25.5" x14ac:dyDescent="0.25">
      <c r="A81" s="62" t="s">
        <v>93</v>
      </c>
      <c r="B81" s="62" t="s">
        <v>94</v>
      </c>
      <c r="C81" s="63">
        <f>SUM(C82)</f>
        <v>0</v>
      </c>
      <c r="D81" s="63">
        <f t="shared" si="9"/>
        <v>0</v>
      </c>
      <c r="E81" s="63">
        <f>SUM(E82)</f>
        <v>0</v>
      </c>
    </row>
    <row r="82" spans="1:6" s="68" customFormat="1" ht="25.5" x14ac:dyDescent="0.25">
      <c r="A82" s="64" t="s">
        <v>95</v>
      </c>
      <c r="B82" s="64" t="s">
        <v>96</v>
      </c>
      <c r="C82" s="65">
        <f>SUM(C83+C84+C85)</f>
        <v>0</v>
      </c>
      <c r="D82" s="65">
        <f t="shared" si="9"/>
        <v>0</v>
      </c>
      <c r="E82" s="65">
        <f>SUM(E83+E84+E85)</f>
        <v>0</v>
      </c>
    </row>
    <row r="83" spans="1:6" s="68" customFormat="1" x14ac:dyDescent="0.25">
      <c r="A83" s="66">
        <v>32</v>
      </c>
      <c r="B83" s="93" t="s">
        <v>25</v>
      </c>
      <c r="C83" s="96">
        <f>SUM(C84)</f>
        <v>0</v>
      </c>
      <c r="D83" s="67">
        <f t="shared" si="9"/>
        <v>0</v>
      </c>
      <c r="E83" s="96">
        <f>SUM(E84)</f>
        <v>0</v>
      </c>
    </row>
    <row r="84" spans="1:6" s="68" customFormat="1" x14ac:dyDescent="0.25">
      <c r="A84" s="66">
        <v>34</v>
      </c>
      <c r="B84" s="93" t="s">
        <v>71</v>
      </c>
      <c r="C84" s="65">
        <v>0</v>
      </c>
      <c r="D84" s="67">
        <f t="shared" si="9"/>
        <v>0</v>
      </c>
      <c r="E84" s="65">
        <v>0</v>
      </c>
    </row>
    <row r="85" spans="1:6" s="68" customFormat="1" ht="25.5" x14ac:dyDescent="0.25">
      <c r="A85" s="66">
        <v>42</v>
      </c>
      <c r="B85" s="93" t="s">
        <v>33</v>
      </c>
      <c r="C85" s="67">
        <v>0</v>
      </c>
      <c r="D85" s="67">
        <f t="shared" si="9"/>
        <v>0</v>
      </c>
      <c r="E85" s="67">
        <v>0</v>
      </c>
    </row>
    <row r="86" spans="1:6" s="68" customFormat="1" x14ac:dyDescent="0.25">
      <c r="A86" s="66">
        <v>92</v>
      </c>
      <c r="B86" s="66" t="s">
        <v>79</v>
      </c>
      <c r="C86" s="67">
        <v>0</v>
      </c>
      <c r="D86" s="67">
        <f t="shared" si="9"/>
        <v>0</v>
      </c>
      <c r="E86" s="67">
        <v>0</v>
      </c>
      <c r="F86" s="70"/>
    </row>
    <row r="87" spans="1:6" s="68" customFormat="1" ht="25.5" x14ac:dyDescent="0.25">
      <c r="A87" s="62" t="s">
        <v>97</v>
      </c>
      <c r="B87" s="62" t="s">
        <v>98</v>
      </c>
      <c r="C87" s="63">
        <f>SUM(C88)</f>
        <v>0</v>
      </c>
      <c r="D87" s="63">
        <f t="shared" si="9"/>
        <v>0</v>
      </c>
      <c r="E87" s="63">
        <f>SUM(E88)</f>
        <v>0</v>
      </c>
    </row>
    <row r="88" spans="1:6" s="68" customFormat="1" x14ac:dyDescent="0.25">
      <c r="A88" s="64" t="s">
        <v>75</v>
      </c>
      <c r="B88" s="64" t="s">
        <v>99</v>
      </c>
      <c r="C88" s="65"/>
      <c r="D88" s="65">
        <f t="shared" si="9"/>
        <v>0</v>
      </c>
      <c r="E88" s="65"/>
    </row>
    <row r="89" spans="1:6" s="68" customFormat="1" x14ac:dyDescent="0.25">
      <c r="A89" s="66">
        <v>31</v>
      </c>
      <c r="B89" s="93" t="s">
        <v>11</v>
      </c>
      <c r="C89" s="67"/>
      <c r="D89" s="67">
        <f t="shared" si="9"/>
        <v>0</v>
      </c>
      <c r="E89" s="67"/>
    </row>
    <row r="90" spans="1:6" s="68" customFormat="1" x14ac:dyDescent="0.25">
      <c r="A90" s="66">
        <v>32</v>
      </c>
      <c r="B90" s="93" t="s">
        <v>25</v>
      </c>
      <c r="C90" s="67"/>
      <c r="D90" s="67">
        <f t="shared" si="9"/>
        <v>0</v>
      </c>
      <c r="E90" s="67"/>
      <c r="F90" s="70"/>
    </row>
    <row r="91" spans="1:6" s="68" customFormat="1" ht="25.5" x14ac:dyDescent="0.25">
      <c r="A91" s="62" t="s">
        <v>100</v>
      </c>
      <c r="B91" s="62" t="s">
        <v>101</v>
      </c>
      <c r="C91" s="63">
        <f>SUM(C92)</f>
        <v>0</v>
      </c>
      <c r="D91" s="63">
        <f t="shared" si="9"/>
        <v>0</v>
      </c>
      <c r="E91" s="63">
        <f>SUM(E92)</f>
        <v>0</v>
      </c>
    </row>
    <row r="92" spans="1:6" s="68" customFormat="1" x14ac:dyDescent="0.25">
      <c r="A92" s="64" t="s">
        <v>75</v>
      </c>
      <c r="B92" s="64" t="s">
        <v>99</v>
      </c>
      <c r="C92" s="65">
        <v>0</v>
      </c>
      <c r="D92" s="65">
        <f t="shared" si="9"/>
        <v>0</v>
      </c>
      <c r="E92" s="65">
        <v>0</v>
      </c>
    </row>
    <row r="93" spans="1:6" s="68" customFormat="1" ht="33" customHeight="1" x14ac:dyDescent="0.25">
      <c r="A93" s="66">
        <v>31</v>
      </c>
      <c r="B93" s="93" t="s">
        <v>11</v>
      </c>
      <c r="C93" s="67">
        <v>0</v>
      </c>
      <c r="D93" s="67">
        <f t="shared" si="9"/>
        <v>0</v>
      </c>
      <c r="E93" s="67">
        <v>0</v>
      </c>
    </row>
    <row r="94" spans="1:6" s="68" customFormat="1" x14ac:dyDescent="0.25">
      <c r="A94" s="66">
        <v>32</v>
      </c>
      <c r="B94" s="93" t="s">
        <v>25</v>
      </c>
      <c r="C94" s="67">
        <v>0</v>
      </c>
      <c r="D94" s="67">
        <f t="shared" si="9"/>
        <v>0</v>
      </c>
      <c r="E94" s="67">
        <v>0</v>
      </c>
      <c r="F94" s="70"/>
    </row>
    <row r="95" spans="1:6" s="68" customFormat="1" ht="25.5" x14ac:dyDescent="0.25">
      <c r="A95" s="62" t="s">
        <v>200</v>
      </c>
      <c r="B95" s="62" t="s">
        <v>109</v>
      </c>
      <c r="C95" s="63">
        <f t="shared" ref="C95" si="10">C97</f>
        <v>2450</v>
      </c>
      <c r="D95" s="63">
        <f t="shared" si="9"/>
        <v>0</v>
      </c>
      <c r="E95" s="63">
        <f t="shared" ref="E95" si="11">E97</f>
        <v>2450</v>
      </c>
    </row>
    <row r="96" spans="1:6" s="68" customFormat="1" x14ac:dyDescent="0.25">
      <c r="A96" s="64" t="s">
        <v>75</v>
      </c>
      <c r="B96" s="64" t="s">
        <v>99</v>
      </c>
      <c r="C96" s="65">
        <f t="shared" ref="C96:E96" si="12">C97</f>
        <v>2450</v>
      </c>
      <c r="D96" s="65">
        <f t="shared" si="9"/>
        <v>0</v>
      </c>
      <c r="E96" s="65">
        <f t="shared" si="12"/>
        <v>2450</v>
      </c>
    </row>
    <row r="97" spans="1:5" s="68" customFormat="1" x14ac:dyDescent="0.25">
      <c r="A97" s="66">
        <v>31</v>
      </c>
      <c r="B97" s="93" t="s">
        <v>11</v>
      </c>
      <c r="C97" s="67">
        <v>2450</v>
      </c>
      <c r="D97" s="67">
        <f t="shared" si="9"/>
        <v>0</v>
      </c>
      <c r="E97" s="67">
        <v>2450</v>
      </c>
    </row>
    <row r="98" spans="1:5" s="68" customFormat="1" x14ac:dyDescent="0.25">
      <c r="A98" s="66">
        <v>32</v>
      </c>
      <c r="B98" s="93" t="s">
        <v>25</v>
      </c>
      <c r="C98" s="67">
        <v>0</v>
      </c>
      <c r="D98" s="67">
        <f t="shared" si="9"/>
        <v>0</v>
      </c>
      <c r="E98" s="67">
        <v>0</v>
      </c>
    </row>
    <row r="99" spans="1:5" s="68" customFormat="1" ht="25.5" x14ac:dyDescent="0.25">
      <c r="A99" s="62" t="s">
        <v>200</v>
      </c>
      <c r="B99" s="62" t="s">
        <v>109</v>
      </c>
      <c r="C99" s="63">
        <f>SUM(C100)</f>
        <v>133900</v>
      </c>
      <c r="D99" s="63">
        <f t="shared" si="9"/>
        <v>44900</v>
      </c>
      <c r="E99" s="63">
        <f>SUM(E100)</f>
        <v>178800</v>
      </c>
    </row>
    <row r="100" spans="1:5" s="68" customFormat="1" ht="25.5" x14ac:dyDescent="0.25">
      <c r="A100" s="64" t="s">
        <v>186</v>
      </c>
      <c r="B100" s="64" t="s">
        <v>155</v>
      </c>
      <c r="C100" s="65">
        <f>C101+C102</f>
        <v>133900</v>
      </c>
      <c r="D100" s="65">
        <f t="shared" si="9"/>
        <v>44900</v>
      </c>
      <c r="E100" s="65">
        <f>E101+E102</f>
        <v>178800</v>
      </c>
    </row>
    <row r="101" spans="1:5" x14ac:dyDescent="0.25">
      <c r="A101" s="66">
        <v>31</v>
      </c>
      <c r="B101" s="93" t="s">
        <v>11</v>
      </c>
      <c r="C101" s="67">
        <v>128600</v>
      </c>
      <c r="D101" s="67">
        <f t="shared" si="9"/>
        <v>44900</v>
      </c>
      <c r="E101" s="67">
        <v>173500</v>
      </c>
    </row>
    <row r="102" spans="1:5" x14ac:dyDescent="0.25">
      <c r="A102" s="66">
        <v>32</v>
      </c>
      <c r="B102" s="93" t="s">
        <v>25</v>
      </c>
      <c r="C102" s="67">
        <v>5300</v>
      </c>
      <c r="D102" s="67">
        <f t="shared" si="9"/>
        <v>0</v>
      </c>
      <c r="E102" s="67">
        <v>5300</v>
      </c>
    </row>
    <row r="103" spans="1:5" ht="25.5" x14ac:dyDescent="0.25">
      <c r="A103" s="62" t="s">
        <v>201</v>
      </c>
      <c r="B103" s="62" t="s">
        <v>102</v>
      </c>
      <c r="C103" s="63">
        <f>SUM(C104+C106)</f>
        <v>74400</v>
      </c>
      <c r="D103" s="63">
        <f t="shared" si="9"/>
        <v>11700</v>
      </c>
      <c r="E103" s="63">
        <f>SUM(E104+E106)</f>
        <v>86100</v>
      </c>
    </row>
    <row r="104" spans="1:5" x14ac:dyDescent="0.25">
      <c r="A104" s="64" t="s">
        <v>75</v>
      </c>
      <c r="B104" s="64" t="s">
        <v>99</v>
      </c>
      <c r="C104" s="65">
        <f>SUM(C105:C105)</f>
        <v>4400</v>
      </c>
      <c r="D104" s="65">
        <f t="shared" si="9"/>
        <v>0</v>
      </c>
      <c r="E104" s="65">
        <f>SUM(E105:E105)</f>
        <v>4400</v>
      </c>
    </row>
    <row r="105" spans="1:5" x14ac:dyDescent="0.25">
      <c r="A105" s="66">
        <v>32</v>
      </c>
      <c r="B105" s="93" t="s">
        <v>25</v>
      </c>
      <c r="C105" s="67">
        <v>4400</v>
      </c>
      <c r="D105" s="67">
        <f t="shared" si="9"/>
        <v>0</v>
      </c>
      <c r="E105" s="67">
        <v>4400</v>
      </c>
    </row>
    <row r="106" spans="1:5" ht="38.25" x14ac:dyDescent="0.25">
      <c r="A106" s="64" t="s">
        <v>185</v>
      </c>
      <c r="B106" s="64" t="s">
        <v>150</v>
      </c>
      <c r="C106" s="65">
        <f>SUM(C107:C107)</f>
        <v>70000</v>
      </c>
      <c r="D106" s="65">
        <f t="shared" si="9"/>
        <v>11700</v>
      </c>
      <c r="E106" s="65">
        <f>SUM(E107:E107)</f>
        <v>81700</v>
      </c>
    </row>
    <row r="107" spans="1:5" x14ac:dyDescent="0.25">
      <c r="A107" s="66">
        <v>32</v>
      </c>
      <c r="B107" s="93" t="s">
        <v>25</v>
      </c>
      <c r="C107" s="67">
        <v>70000</v>
      </c>
      <c r="D107" s="67">
        <f t="shared" si="9"/>
        <v>11700</v>
      </c>
      <c r="E107" s="67">
        <v>81700</v>
      </c>
    </row>
    <row r="108" spans="1:5" ht="25.5" x14ac:dyDescent="0.25">
      <c r="A108" s="59" t="s">
        <v>192</v>
      </c>
      <c r="B108" s="59" t="s">
        <v>103</v>
      </c>
      <c r="C108" s="61">
        <f>SUM(C109+C112)</f>
        <v>1367</v>
      </c>
      <c r="D108" s="61">
        <f t="shared" si="9"/>
        <v>0</v>
      </c>
      <c r="E108" s="61">
        <f>SUM(E109+E112)</f>
        <v>1367</v>
      </c>
    </row>
    <row r="109" spans="1:5" s="68" customFormat="1" ht="25.5" x14ac:dyDescent="0.25">
      <c r="A109" s="62" t="s">
        <v>202</v>
      </c>
      <c r="B109" s="62" t="s">
        <v>104</v>
      </c>
      <c r="C109" s="63">
        <f t="shared" ref="C109:E110" si="13">SUM(C110)</f>
        <v>800</v>
      </c>
      <c r="D109" s="63">
        <f t="shared" si="9"/>
        <v>0</v>
      </c>
      <c r="E109" s="63">
        <f t="shared" si="13"/>
        <v>800</v>
      </c>
    </row>
    <row r="110" spans="1:5" s="68" customFormat="1" x14ac:dyDescent="0.25">
      <c r="A110" s="64" t="s">
        <v>75</v>
      </c>
      <c r="B110" s="64" t="s">
        <v>76</v>
      </c>
      <c r="C110" s="65">
        <f t="shared" si="13"/>
        <v>800</v>
      </c>
      <c r="D110" s="65">
        <f t="shared" si="9"/>
        <v>0</v>
      </c>
      <c r="E110" s="65">
        <f t="shared" si="13"/>
        <v>800</v>
      </c>
    </row>
    <row r="111" spans="1:5" s="68" customFormat="1" ht="25.5" x14ac:dyDescent="0.25">
      <c r="A111" s="66">
        <v>42</v>
      </c>
      <c r="B111" s="93" t="s">
        <v>33</v>
      </c>
      <c r="C111" s="67">
        <v>800</v>
      </c>
      <c r="D111" s="67">
        <f t="shared" si="9"/>
        <v>0</v>
      </c>
      <c r="E111" s="67">
        <v>800</v>
      </c>
    </row>
    <row r="112" spans="1:5" s="68" customFormat="1" ht="38.25" x14ac:dyDescent="0.25">
      <c r="A112" s="64" t="s">
        <v>151</v>
      </c>
      <c r="B112" s="64" t="s">
        <v>150</v>
      </c>
      <c r="C112" s="67">
        <v>567</v>
      </c>
      <c r="D112" s="67">
        <f t="shared" si="9"/>
        <v>0</v>
      </c>
      <c r="E112" s="67">
        <v>567</v>
      </c>
    </row>
    <row r="113" spans="1:5" s="68" customFormat="1" ht="25.5" x14ac:dyDescent="0.25">
      <c r="A113" s="66">
        <v>42</v>
      </c>
      <c r="B113" s="93" t="s">
        <v>33</v>
      </c>
      <c r="C113" s="67">
        <v>567</v>
      </c>
      <c r="D113" s="67">
        <f t="shared" si="9"/>
        <v>0</v>
      </c>
      <c r="E113" s="67">
        <v>567</v>
      </c>
    </row>
    <row r="114" spans="1:5" ht="25.5" x14ac:dyDescent="0.25">
      <c r="A114" s="59" t="s">
        <v>204</v>
      </c>
      <c r="B114" s="59" t="s">
        <v>105</v>
      </c>
      <c r="C114" s="61">
        <f t="shared" ref="C114:E114" si="14">SUM(C115)</f>
        <v>1423050</v>
      </c>
      <c r="D114" s="61">
        <f t="shared" si="9"/>
        <v>167650</v>
      </c>
      <c r="E114" s="61">
        <f t="shared" si="14"/>
        <v>1590700</v>
      </c>
    </row>
    <row r="115" spans="1:5" ht="25.5" x14ac:dyDescent="0.25">
      <c r="A115" s="62" t="s">
        <v>203</v>
      </c>
      <c r="B115" s="62" t="s">
        <v>106</v>
      </c>
      <c r="C115" s="63">
        <f>SUM(C118)</f>
        <v>1423050</v>
      </c>
      <c r="D115" s="63">
        <f t="shared" si="9"/>
        <v>167650</v>
      </c>
      <c r="E115" s="63">
        <f>SUM(E118+E116)</f>
        <v>1590700</v>
      </c>
    </row>
    <row r="116" spans="1:5" x14ac:dyDescent="0.25">
      <c r="A116" s="64" t="s">
        <v>75</v>
      </c>
      <c r="B116" s="64" t="s">
        <v>99</v>
      </c>
      <c r="C116" s="65">
        <v>0</v>
      </c>
      <c r="D116" s="65">
        <f t="shared" ref="D116:D117" si="15">E116-C116</f>
        <v>1200</v>
      </c>
      <c r="E116" s="65">
        <f>SUM(E117)</f>
        <v>1200</v>
      </c>
    </row>
    <row r="117" spans="1:5" x14ac:dyDescent="0.25">
      <c r="A117" s="66">
        <v>31</v>
      </c>
      <c r="B117" s="93" t="s">
        <v>11</v>
      </c>
      <c r="C117" s="67">
        <v>0</v>
      </c>
      <c r="D117" s="67">
        <f t="shared" si="15"/>
        <v>1200</v>
      </c>
      <c r="E117" s="67">
        <v>1200</v>
      </c>
    </row>
    <row r="118" spans="1:5" ht="38.25" x14ac:dyDescent="0.25">
      <c r="A118" s="64" t="s">
        <v>151</v>
      </c>
      <c r="B118" s="64" t="s">
        <v>150</v>
      </c>
      <c r="C118" s="65">
        <f>SUM(C119:C121)</f>
        <v>1423050</v>
      </c>
      <c r="D118" s="65">
        <f t="shared" si="9"/>
        <v>166450</v>
      </c>
      <c r="E118" s="65">
        <f>SUM(E119:E121)</f>
        <v>1589500</v>
      </c>
    </row>
    <row r="119" spans="1:5" x14ac:dyDescent="0.25">
      <c r="A119" s="66">
        <v>31</v>
      </c>
      <c r="B119" s="93" t="s">
        <v>11</v>
      </c>
      <c r="C119" s="67">
        <v>1393000</v>
      </c>
      <c r="D119" s="67">
        <f t="shared" si="9"/>
        <v>166000</v>
      </c>
      <c r="E119" s="67">
        <v>1559000</v>
      </c>
    </row>
    <row r="120" spans="1:5" x14ac:dyDescent="0.25">
      <c r="A120" s="66">
        <v>32</v>
      </c>
      <c r="B120" s="93" t="s">
        <v>25</v>
      </c>
      <c r="C120" s="67">
        <v>30050</v>
      </c>
      <c r="D120" s="67">
        <f t="shared" si="9"/>
        <v>450</v>
      </c>
      <c r="E120" s="67">
        <v>30500</v>
      </c>
    </row>
    <row r="121" spans="1:5" x14ac:dyDescent="0.25">
      <c r="A121" s="66">
        <v>34</v>
      </c>
      <c r="B121" s="93" t="s">
        <v>107</v>
      </c>
      <c r="C121" s="67">
        <v>0</v>
      </c>
      <c r="D121" s="67">
        <f t="shared" si="9"/>
        <v>0</v>
      </c>
      <c r="E121" s="67">
        <v>0</v>
      </c>
    </row>
    <row r="122" spans="1:5" x14ac:dyDescent="0.25">
      <c r="A122" s="99"/>
      <c r="B122" s="100"/>
      <c r="C122" s="101"/>
      <c r="D122" s="101"/>
      <c r="E122" s="101"/>
    </row>
  </sheetData>
  <mergeCells count="2">
    <mergeCell ref="A3:E3"/>
    <mergeCell ref="A1:E1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HGPC</cp:lastModifiedBy>
  <cp:lastPrinted>2025-11-10T10:18:03Z</cp:lastPrinted>
  <dcterms:created xsi:type="dcterms:W3CDTF">2022-08-12T12:51:27Z</dcterms:created>
  <dcterms:modified xsi:type="dcterms:W3CDTF">2026-04-29T11:28:47Z</dcterms:modified>
</cp:coreProperties>
</file>